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AE457A60-9D4E-4EEC-B1A2-FBA54847F0F2}" xr6:coauthVersionLast="36" xr6:coauthVersionMax="36" xr10:uidLastSave="{00000000-0000-0000-0000-000000000000}"/>
  <bookViews>
    <workbookView xWindow="720" yWindow="2880" windowWidth="12900" windowHeight="10740" tabRatio="712" xr2:uid="{00000000-000D-0000-FFFF-FFFF00000000}"/>
  </bookViews>
  <sheets>
    <sheet name="問題7" sheetId="1" r:id="rId1"/>
    <sheet name="問題8" sheetId="2" r:id="rId2"/>
    <sheet name="問題9" sheetId="3" r:id="rId3"/>
    <sheet name="問題10" sheetId="4" r:id="rId4"/>
    <sheet name="問題11" sheetId="5" r:id="rId5"/>
    <sheet name="問題12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E15" i="6"/>
  <c r="C15" i="6"/>
  <c r="F14" i="6"/>
  <c r="D14" i="6"/>
  <c r="G14" i="6" s="1"/>
  <c r="H14" i="6" s="1"/>
  <c r="F13" i="6"/>
  <c r="D13" i="6"/>
  <c r="G13" i="6" s="1"/>
  <c r="H13" i="6" s="1"/>
  <c r="F12" i="6"/>
  <c r="D12" i="6"/>
  <c r="G12" i="6" s="1"/>
  <c r="H12" i="6" s="1"/>
  <c r="F11" i="6"/>
  <c r="D11" i="6"/>
  <c r="G11" i="6" s="1"/>
  <c r="H11" i="6" s="1"/>
  <c r="F10" i="6"/>
  <c r="D10" i="6"/>
  <c r="G10" i="6" s="1"/>
  <c r="H10" i="6" s="1"/>
  <c r="F9" i="6"/>
  <c r="D9" i="6"/>
  <c r="G9" i="6" s="1"/>
  <c r="H9" i="6" s="1"/>
  <c r="F8" i="6"/>
  <c r="D8" i="6"/>
  <c r="G8" i="6" s="1"/>
  <c r="H8" i="6" s="1"/>
  <c r="F7" i="6"/>
  <c r="D7" i="6"/>
  <c r="G7" i="6" s="1"/>
  <c r="H7" i="6" s="1"/>
  <c r="F6" i="6"/>
  <c r="D6" i="6"/>
  <c r="G6" i="6" s="1"/>
  <c r="H6" i="6" s="1"/>
  <c r="D13" i="5"/>
  <c r="C13" i="5"/>
  <c r="D12" i="5"/>
  <c r="E12" i="5" s="1"/>
  <c r="C12" i="5"/>
  <c r="E6" i="5"/>
  <c r="I11" i="5"/>
  <c r="G11" i="5"/>
  <c r="H11" i="5" s="1"/>
  <c r="I10" i="5"/>
  <c r="G10" i="5"/>
  <c r="H10" i="5" s="1"/>
  <c r="E10" i="5"/>
  <c r="I9" i="5"/>
  <c r="G9" i="5"/>
  <c r="H9" i="5" s="1"/>
  <c r="E9" i="5"/>
  <c r="I8" i="5"/>
  <c r="G8" i="5"/>
  <c r="H8" i="5" s="1"/>
  <c r="E8" i="5"/>
  <c r="I7" i="5"/>
  <c r="H7" i="5"/>
  <c r="G7" i="5"/>
  <c r="E7" i="5"/>
  <c r="I6" i="5"/>
  <c r="H6" i="5"/>
  <c r="G6" i="5"/>
  <c r="F6" i="5"/>
  <c r="F7" i="5" s="1"/>
  <c r="F8" i="5" s="1"/>
  <c r="F9" i="5" s="1"/>
  <c r="F10" i="5" s="1"/>
  <c r="F11" i="5" s="1"/>
  <c r="H7" i="4"/>
  <c r="I7" i="4" s="1"/>
  <c r="H8" i="4"/>
  <c r="I8" i="4" s="1"/>
  <c r="H9" i="4"/>
  <c r="I9" i="4" s="1"/>
  <c r="H10" i="4"/>
  <c r="I10" i="4"/>
  <c r="H11" i="4"/>
  <c r="I11" i="4" s="1"/>
  <c r="H12" i="4"/>
  <c r="I12" i="4" s="1"/>
  <c r="H6" i="4"/>
  <c r="I6" i="4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D13" i="1"/>
  <c r="D8" i="1"/>
  <c r="D12" i="1"/>
  <c r="D7" i="1"/>
  <c r="D11" i="1"/>
  <c r="D6" i="1"/>
  <c r="G12" i="5" l="1"/>
  <c r="H12" i="5" s="1"/>
  <c r="E11" i="5"/>
  <c r="D13" i="2"/>
  <c r="C13" i="2"/>
  <c r="E12" i="2"/>
  <c r="H12" i="2" s="1"/>
  <c r="E11" i="2"/>
  <c r="H11" i="2" s="1"/>
  <c r="E10" i="2"/>
  <c r="H10" i="2" s="1"/>
  <c r="E9" i="2"/>
  <c r="H9" i="2" s="1"/>
  <c r="E8" i="2"/>
  <c r="H8" i="2" s="1"/>
  <c r="E7" i="2"/>
  <c r="H7" i="2" s="1"/>
  <c r="E6" i="2"/>
  <c r="E13" i="2" l="1"/>
  <c r="H6" i="2"/>
  <c r="G12" i="2"/>
  <c r="G9" i="2"/>
  <c r="G6" i="2"/>
  <c r="G8" i="2"/>
  <c r="G11" i="2"/>
  <c r="G7" i="2"/>
  <c r="G10" i="2"/>
  <c r="F10" i="2"/>
  <c r="F7" i="2"/>
  <c r="F12" i="2"/>
  <c r="F6" i="2"/>
  <c r="F9" i="2"/>
  <c r="F11" i="2"/>
  <c r="F8" i="2"/>
</calcChain>
</file>

<file path=xl/sharedStrings.xml><?xml version="1.0" encoding="utf-8"?>
<sst xmlns="http://schemas.openxmlformats.org/spreadsheetml/2006/main" count="105" uniqueCount="74">
  <si>
    <t>表示形式</t>
    <rPh sb="0" eb="2">
      <t>ヒョウジ</t>
    </rPh>
    <rPh sb="2" eb="4">
      <t>ケイシキ</t>
    </rPh>
    <phoneticPr fontId="4"/>
  </si>
  <si>
    <t>日付（種類：2012/3/14）</t>
    <rPh sb="0" eb="2">
      <t>ヒヅケ</t>
    </rPh>
    <rPh sb="3" eb="5">
      <t>シュルイ</t>
    </rPh>
    <phoneticPr fontId="4"/>
  </si>
  <si>
    <t>時刻（種類：2012/4/14 13:30）</t>
    <rPh sb="0" eb="2">
      <t>ジコク</t>
    </rPh>
    <rPh sb="3" eb="5">
      <t>シュルイ</t>
    </rPh>
    <phoneticPr fontId="4"/>
  </si>
  <si>
    <t>日付（種類：2012年3月14日）</t>
    <rPh sb="0" eb="2">
      <t>ヒヅケ</t>
    </rPh>
    <rPh sb="3" eb="5">
      <t>シュルイ</t>
    </rPh>
    <rPh sb="10" eb="11">
      <t>ネン</t>
    </rPh>
    <rPh sb="12" eb="13">
      <t>ガツ</t>
    </rPh>
    <rPh sb="15" eb="16">
      <t>ニチ</t>
    </rPh>
    <phoneticPr fontId="4"/>
  </si>
  <si>
    <t>時刻（種類：13:30:55）</t>
    <rPh sb="0" eb="2">
      <t>ジコク</t>
    </rPh>
    <rPh sb="3" eb="5">
      <t>シュルイ</t>
    </rPh>
    <phoneticPr fontId="4"/>
  </si>
  <si>
    <t>日付（種類：平成24年3月14日）</t>
    <rPh sb="0" eb="2">
      <t>ヒヅケ</t>
    </rPh>
    <rPh sb="3" eb="5">
      <t>シュルイ</t>
    </rPh>
    <rPh sb="6" eb="8">
      <t>ヘイセイ</t>
    </rPh>
    <rPh sb="10" eb="11">
      <t>ネン</t>
    </rPh>
    <rPh sb="12" eb="13">
      <t>ガツ</t>
    </rPh>
    <rPh sb="15" eb="16">
      <t>ニチ</t>
    </rPh>
    <phoneticPr fontId="4"/>
  </si>
  <si>
    <t>時刻（種類：1:30:55 PM）</t>
    <rPh sb="0" eb="2">
      <t>ジコク</t>
    </rPh>
    <rPh sb="3" eb="5">
      <t>シュルイ</t>
    </rPh>
    <phoneticPr fontId="4"/>
  </si>
  <si>
    <t>生徒名</t>
    <rPh sb="0" eb="2">
      <t>セイト</t>
    </rPh>
    <rPh sb="2" eb="3">
      <t>メイ</t>
    </rPh>
    <phoneticPr fontId="4"/>
  </si>
  <si>
    <t>中間</t>
    <rPh sb="0" eb="2">
      <t>チュウカン</t>
    </rPh>
    <phoneticPr fontId="7"/>
  </si>
  <si>
    <t>期末</t>
    <rPh sb="0" eb="2">
      <t>キマツ</t>
    </rPh>
    <phoneticPr fontId="7"/>
  </si>
  <si>
    <t>合計</t>
    <rPh sb="0" eb="2">
      <t>ゴウケイ</t>
    </rPh>
    <phoneticPr fontId="4"/>
  </si>
  <si>
    <t>中間合否</t>
    <rPh sb="0" eb="2">
      <t>チュウカン</t>
    </rPh>
    <rPh sb="2" eb="4">
      <t>ゴウヒ</t>
    </rPh>
    <phoneticPr fontId="7"/>
  </si>
  <si>
    <t>期末合否</t>
    <rPh sb="0" eb="2">
      <t>キマツ</t>
    </rPh>
    <rPh sb="2" eb="4">
      <t>ゴウヒ</t>
    </rPh>
    <phoneticPr fontId="7"/>
  </si>
  <si>
    <t>総合合否</t>
    <rPh sb="0" eb="2">
      <t>ソウゴウ</t>
    </rPh>
    <rPh sb="2" eb="4">
      <t>ゴウヒ</t>
    </rPh>
    <phoneticPr fontId="7"/>
  </si>
  <si>
    <t>平均</t>
    <rPh sb="0" eb="2">
      <t>ヘイキン</t>
    </rPh>
    <phoneticPr fontId="4"/>
  </si>
  <si>
    <t>単位：千台</t>
    <rPh sb="0" eb="2">
      <t>タンイ</t>
    </rPh>
    <rPh sb="3" eb="4">
      <t>セン</t>
    </rPh>
    <rPh sb="4" eb="5">
      <t>ダイ</t>
    </rPh>
    <phoneticPr fontId="4"/>
  </si>
  <si>
    <t>品名</t>
  </si>
  <si>
    <t>先月の在庫数</t>
    <rPh sb="0" eb="2">
      <t>センゲツ</t>
    </rPh>
    <rPh sb="3" eb="5">
      <t>ザイコ</t>
    </rPh>
    <rPh sb="5" eb="6">
      <t>スウ</t>
    </rPh>
    <phoneticPr fontId="4"/>
  </si>
  <si>
    <t>今月の販売数</t>
    <rPh sb="0" eb="2">
      <t>コンゲツ</t>
    </rPh>
    <rPh sb="3" eb="5">
      <t>ハンバイ</t>
    </rPh>
    <rPh sb="5" eb="6">
      <t>スウ</t>
    </rPh>
    <phoneticPr fontId="4"/>
  </si>
  <si>
    <t>現在庫数</t>
    <rPh sb="0" eb="1">
      <t>ゲン</t>
    </rPh>
    <rPh sb="1" eb="3">
      <t>ザイコ</t>
    </rPh>
    <rPh sb="3" eb="4">
      <t>スウ</t>
    </rPh>
    <phoneticPr fontId="4"/>
  </si>
  <si>
    <t>在庫発注</t>
    <rPh sb="0" eb="2">
      <t>ザイコ</t>
    </rPh>
    <rPh sb="2" eb="4">
      <t>ハッチュウ</t>
    </rPh>
    <phoneticPr fontId="4"/>
  </si>
  <si>
    <t>液晶テレビ32型</t>
    <rPh sb="0" eb="2">
      <t>エキショウ</t>
    </rPh>
    <rPh sb="7" eb="8">
      <t>ガタ</t>
    </rPh>
    <phoneticPr fontId="7"/>
  </si>
  <si>
    <t>液晶テレビ40型</t>
    <rPh sb="0" eb="2">
      <t>エキショウ</t>
    </rPh>
    <rPh sb="7" eb="8">
      <t>ガタ</t>
    </rPh>
    <phoneticPr fontId="7"/>
  </si>
  <si>
    <t>液晶テレビ43型</t>
    <rPh sb="0" eb="2">
      <t>エキショウ</t>
    </rPh>
    <rPh sb="7" eb="8">
      <t>ガタ</t>
    </rPh>
    <phoneticPr fontId="7"/>
  </si>
  <si>
    <t>液晶テレビ50型</t>
    <rPh sb="0" eb="2">
      <t>エキショウ</t>
    </rPh>
    <rPh sb="7" eb="8">
      <t>ガタ</t>
    </rPh>
    <phoneticPr fontId="7"/>
  </si>
  <si>
    <t>液晶テレビ70型</t>
    <rPh sb="0" eb="2">
      <t>エキショウ</t>
    </rPh>
    <rPh sb="7" eb="8">
      <t>ガタ</t>
    </rPh>
    <phoneticPr fontId="7"/>
  </si>
  <si>
    <t>プラズマテレビRX500</t>
    <phoneticPr fontId="7"/>
  </si>
  <si>
    <t>プラズマテレビS3</t>
    <phoneticPr fontId="7"/>
  </si>
  <si>
    <t>プラズマテレビVT5</t>
    <phoneticPr fontId="4"/>
  </si>
  <si>
    <t>模試１</t>
    <rPh sb="0" eb="2">
      <t>モシ</t>
    </rPh>
    <phoneticPr fontId="7"/>
  </si>
  <si>
    <t>模試２</t>
    <rPh sb="0" eb="2">
      <t>モシ</t>
    </rPh>
    <phoneticPr fontId="7"/>
  </si>
  <si>
    <t>模試３</t>
    <rPh sb="0" eb="2">
      <t>モシ</t>
    </rPh>
    <phoneticPr fontId="7"/>
  </si>
  <si>
    <t>模試４</t>
    <rPh sb="0" eb="2">
      <t>モシ</t>
    </rPh>
    <phoneticPr fontId="7"/>
  </si>
  <si>
    <t>模試５</t>
    <rPh sb="0" eb="2">
      <t>モシ</t>
    </rPh>
    <phoneticPr fontId="7"/>
  </si>
  <si>
    <t>受験回数</t>
    <rPh sb="0" eb="2">
      <t>ジュケン</t>
    </rPh>
    <rPh sb="2" eb="4">
      <t>カイスウ</t>
    </rPh>
    <phoneticPr fontId="7"/>
  </si>
  <si>
    <t>-</t>
    <phoneticPr fontId="4"/>
  </si>
  <si>
    <t>-</t>
  </si>
  <si>
    <t>作成日：</t>
    <rPh sb="0" eb="3">
      <t>サクセイビ</t>
    </rPh>
    <phoneticPr fontId="7"/>
  </si>
  <si>
    <t>月</t>
    <rPh sb="0" eb="1">
      <t>ツキ</t>
    </rPh>
    <phoneticPr fontId="7"/>
  </si>
  <si>
    <t>売上予算（円）</t>
    <rPh sb="0" eb="2">
      <t>ウリアゲ</t>
    </rPh>
    <rPh sb="2" eb="4">
      <t>ヨサン</t>
    </rPh>
    <rPh sb="5" eb="6">
      <t>エン</t>
    </rPh>
    <phoneticPr fontId="7"/>
  </si>
  <si>
    <t>実績
（円）</t>
    <rPh sb="0" eb="2">
      <t>ジッセキ</t>
    </rPh>
    <phoneticPr fontId="7"/>
  </si>
  <si>
    <t>累積実績（円）</t>
    <rPh sb="0" eb="2">
      <t>ルイセキ</t>
    </rPh>
    <rPh sb="2" eb="4">
      <t>ジッセキ</t>
    </rPh>
    <phoneticPr fontId="7"/>
  </si>
  <si>
    <t>評価</t>
    <rPh sb="0" eb="2">
      <t>ヒョウカ</t>
    </rPh>
    <phoneticPr fontId="7"/>
  </si>
  <si>
    <t>順位</t>
    <rPh sb="0" eb="2">
      <t>ジュンイ</t>
    </rPh>
    <phoneticPr fontId="7"/>
  </si>
  <si>
    <t>4月</t>
    <rPh sb="1" eb="2">
      <t>ガツ</t>
    </rPh>
    <phoneticPr fontId="7"/>
  </si>
  <si>
    <t>5月</t>
  </si>
  <si>
    <t>6月</t>
  </si>
  <si>
    <t>7月</t>
  </si>
  <si>
    <t>8月</t>
  </si>
  <si>
    <t>9月</t>
  </si>
  <si>
    <t>合計</t>
    <rPh sb="0" eb="2">
      <t>ゴウケイ</t>
    </rPh>
    <phoneticPr fontId="7"/>
  </si>
  <si>
    <t>平均</t>
    <rPh sb="0" eb="2">
      <t>ヘイキン</t>
    </rPh>
    <phoneticPr fontId="7"/>
  </si>
  <si>
    <t>合否</t>
    <rPh sb="0" eb="2">
      <t>ゴウヒ</t>
    </rPh>
    <phoneticPr fontId="4"/>
  </si>
  <si>
    <t>総合
評価</t>
    <rPh sb="0" eb="2">
      <t>ソウゴウ</t>
    </rPh>
    <rPh sb="3" eb="5">
      <t>ヒョウカ</t>
    </rPh>
    <phoneticPr fontId="7"/>
  </si>
  <si>
    <t>中間合格点</t>
    <rPh sb="0" eb="2">
      <t>チュウカン</t>
    </rPh>
    <rPh sb="2" eb="5">
      <t>ゴウカクテン</t>
    </rPh>
    <phoneticPr fontId="7"/>
  </si>
  <si>
    <t>期末合格点</t>
    <rPh sb="0" eb="2">
      <t>キマツ</t>
    </rPh>
    <rPh sb="2" eb="5">
      <t>ゴウカクテン</t>
    </rPh>
    <phoneticPr fontId="4"/>
  </si>
  <si>
    <t>解答</t>
    <rPh sb="0" eb="2">
      <t>カイトウ</t>
    </rPh>
    <phoneticPr fontId="4"/>
  </si>
  <si>
    <t>現在の日付</t>
    <rPh sb="0" eb="2">
      <t>ゲンザイ</t>
    </rPh>
    <rPh sb="3" eb="5">
      <t>ヒヅケ</t>
    </rPh>
    <phoneticPr fontId="7"/>
  </si>
  <si>
    <t>現在の日付と時刻</t>
    <rPh sb="0" eb="2">
      <t>ゲンザイ</t>
    </rPh>
    <rPh sb="3" eb="5">
      <t>ヒヅケ</t>
    </rPh>
    <rPh sb="6" eb="8">
      <t>ジコク</t>
    </rPh>
    <phoneticPr fontId="7"/>
  </si>
  <si>
    <t>評価</t>
    <rPh sb="0" eb="2">
      <t>ヒョウカ</t>
    </rPh>
    <phoneticPr fontId="4"/>
  </si>
  <si>
    <t>受験人数</t>
    <rPh sb="0" eb="2">
      <t>ジュケン</t>
    </rPh>
    <rPh sb="2" eb="4">
      <t>ニンズウ</t>
    </rPh>
    <phoneticPr fontId="7"/>
  </si>
  <si>
    <t>単位：点</t>
    <rPh sb="0" eb="2">
      <t>タンイ</t>
    </rPh>
    <rPh sb="3" eb="4">
      <t>テン</t>
    </rPh>
    <phoneticPr fontId="3"/>
  </si>
  <si>
    <t>構成比</t>
    <rPh sb="0" eb="3">
      <t>コウセイヒ</t>
    </rPh>
    <phoneticPr fontId="7"/>
  </si>
  <si>
    <t>予算達成率</t>
    <rPh sb="0" eb="2">
      <t>ヨサン</t>
    </rPh>
    <rPh sb="2" eb="4">
      <t>タッセイ</t>
    </rPh>
    <rPh sb="4" eb="5">
      <t>リツ</t>
    </rPh>
    <phoneticPr fontId="7"/>
  </si>
  <si>
    <t>生徒A</t>
    <rPh sb="0" eb="2">
      <t>セイト</t>
    </rPh>
    <phoneticPr fontId="7"/>
  </si>
  <si>
    <t>生徒B</t>
    <rPh sb="0" eb="2">
      <t>セイト</t>
    </rPh>
    <phoneticPr fontId="7"/>
  </si>
  <si>
    <t>生徒C</t>
    <rPh sb="0" eb="2">
      <t>セイト</t>
    </rPh>
    <phoneticPr fontId="7"/>
  </si>
  <si>
    <t>生徒D</t>
    <rPh sb="0" eb="2">
      <t>セイト</t>
    </rPh>
    <phoneticPr fontId="7"/>
  </si>
  <si>
    <t>生徒E</t>
    <rPh sb="0" eb="2">
      <t>セイト</t>
    </rPh>
    <phoneticPr fontId="7"/>
  </si>
  <si>
    <t>生徒F</t>
    <rPh sb="0" eb="2">
      <t>セイト</t>
    </rPh>
    <phoneticPr fontId="7"/>
  </si>
  <si>
    <t>生徒G</t>
    <rPh sb="0" eb="2">
      <t>セイト</t>
    </rPh>
    <phoneticPr fontId="7"/>
  </si>
  <si>
    <t>生徒H</t>
    <rPh sb="0" eb="2">
      <t>セイト</t>
    </rPh>
    <phoneticPr fontId="7"/>
  </si>
  <si>
    <t>生徒I</t>
    <rPh sb="0" eb="2">
      <t>セイト</t>
    </rPh>
    <phoneticPr fontId="7"/>
  </si>
  <si>
    <t>単位：点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</si>
</sst>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[$-F400]h:mm:ss\ AM/PM"/>
    <numFmt numFmtId="178" formatCode="[$-411]ggge&quot;年&quot;m&quot;月&quot;d&quot;日&quot;;@"/>
    <numFmt numFmtId="179" formatCode="[$-409]h:mm:ss\ AM/PM;@"/>
    <numFmt numFmtId="180" formatCode="0.0%"/>
  </numFmts>
  <fonts count="1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rgb="FF333333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0" borderId="1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1" applyNumberFormat="1" applyFont="1" applyFill="1" applyBorder="1" applyAlignment="1"/>
    <xf numFmtId="0" fontId="5" fillId="0" borderId="12" xfId="1" applyNumberFormat="1" applyFont="1" applyFill="1" applyBorder="1" applyAlignment="1"/>
    <xf numFmtId="0" fontId="5" fillId="2" borderId="13" xfId="1" applyNumberFormat="1" applyFont="1" applyFill="1" applyBorder="1" applyAlignment="1"/>
    <xf numFmtId="0" fontId="5" fillId="0" borderId="14" xfId="0" applyFont="1" applyBorder="1" applyAlignment="1">
      <alignment horizontal="center" vertical="center"/>
    </xf>
    <xf numFmtId="0" fontId="5" fillId="0" borderId="6" xfId="1" applyNumberFormat="1" applyFont="1" applyFill="1" applyBorder="1" applyAlignment="1"/>
    <xf numFmtId="0" fontId="5" fillId="0" borderId="1" xfId="1" applyNumberFormat="1" applyFont="1" applyFill="1" applyBorder="1" applyAlignment="1"/>
    <xf numFmtId="0" fontId="5" fillId="2" borderId="15" xfId="1" applyNumberFormat="1" applyFont="1" applyFill="1" applyBorder="1" applyAlignment="1"/>
    <xf numFmtId="0" fontId="5" fillId="0" borderId="16" xfId="0" applyFont="1" applyBorder="1" applyAlignment="1">
      <alignment horizontal="center" vertical="center"/>
    </xf>
    <xf numFmtId="0" fontId="5" fillId="0" borderId="17" xfId="1" applyNumberFormat="1" applyFont="1" applyFill="1" applyBorder="1" applyAlignment="1"/>
    <xf numFmtId="0" fontId="5" fillId="0" borderId="2" xfId="1" applyNumberFormat="1" applyFont="1" applyFill="1" applyBorder="1" applyAlignment="1"/>
    <xf numFmtId="2" fontId="5" fillId="0" borderId="19" xfId="0" applyNumberFormat="1" applyFont="1" applyBorder="1">
      <alignment vertical="center"/>
    </xf>
    <xf numFmtId="2" fontId="5" fillId="0" borderId="20" xfId="0" applyNumberFormat="1" applyFont="1" applyBorder="1">
      <alignment vertical="center"/>
    </xf>
    <xf numFmtId="2" fontId="5" fillId="0" borderId="21" xfId="0" applyNumberFormat="1" applyFont="1" applyBorder="1">
      <alignment vertical="center"/>
    </xf>
    <xf numFmtId="0" fontId="5" fillId="0" borderId="22" xfId="1" applyNumberFormat="1" applyFont="1" applyFill="1" applyBorder="1" applyAlignment="1"/>
    <xf numFmtId="0" fontId="5" fillId="0" borderId="23" xfId="1" applyNumberFormat="1" applyFont="1" applyFill="1" applyBorder="1" applyAlignment="1"/>
    <xf numFmtId="0" fontId="5" fillId="0" borderId="0" xfId="0" applyFont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1" applyNumberFormat="1" applyFont="1" applyFill="1" applyBorder="1" applyAlignment="1"/>
    <xf numFmtId="0" fontId="5" fillId="0" borderId="3" xfId="1" applyNumberFormat="1" applyFont="1" applyFill="1" applyBorder="1" applyAlignment="1"/>
    <xf numFmtId="0" fontId="5" fillId="0" borderId="32" xfId="1" applyNumberFormat="1" applyFont="1" applyFill="1" applyBorder="1" applyAlignment="1"/>
    <xf numFmtId="0" fontId="5" fillId="2" borderId="24" xfId="1" applyNumberFormat="1" applyFont="1" applyFill="1" applyBorder="1" applyAlignment="1"/>
    <xf numFmtId="0" fontId="5" fillId="2" borderId="10" xfId="0" applyFont="1" applyFill="1" applyBorder="1">
      <alignment vertical="center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/>
    <xf numFmtId="0" fontId="5" fillId="2" borderId="14" xfId="1" applyNumberFormat="1" applyFont="1" applyFill="1" applyBorder="1" applyAlignment="1"/>
    <xf numFmtId="0" fontId="5" fillId="2" borderId="14" xfId="0" applyFont="1" applyFill="1" applyBorder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1" applyNumberFormat="1" applyFont="1" applyFill="1" applyBorder="1" applyAlignment="1"/>
    <xf numFmtId="0" fontId="5" fillId="0" borderId="29" xfId="1" applyNumberFormat="1" applyFont="1" applyFill="1" applyBorder="1" applyAlignment="1"/>
    <xf numFmtId="0" fontId="5" fillId="0" borderId="33" xfId="1" applyNumberFormat="1" applyFont="1" applyFill="1" applyBorder="1" applyAlignment="1"/>
    <xf numFmtId="0" fontId="5" fillId="2" borderId="27" xfId="1" applyNumberFormat="1" applyFont="1" applyFill="1" applyBorder="1" applyAlignment="1"/>
    <xf numFmtId="0" fontId="5" fillId="2" borderId="27" xfId="0" applyFont="1" applyFill="1" applyBorder="1">
      <alignment vertical="center"/>
    </xf>
    <xf numFmtId="0" fontId="2" fillId="0" borderId="0" xfId="0" applyFont="1">
      <alignment vertical="center"/>
    </xf>
    <xf numFmtId="14" fontId="5" fillId="2" borderId="0" xfId="0" applyNumberFormat="1" applyFont="1" applyFill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8" fontId="5" fillId="0" borderId="34" xfId="1" applyFont="1" applyFill="1" applyBorder="1" applyAlignment="1"/>
    <xf numFmtId="38" fontId="5" fillId="0" borderId="12" xfId="1" applyFont="1" applyFill="1" applyBorder="1" applyAlignment="1"/>
    <xf numFmtId="0" fontId="5" fillId="2" borderId="12" xfId="1" applyNumberFormat="1" applyFont="1" applyFill="1" applyBorder="1" applyAlignment="1">
      <alignment horizontal="center"/>
    </xf>
    <xf numFmtId="38" fontId="5" fillId="0" borderId="35" xfId="1" applyFont="1" applyFill="1" applyBorder="1" applyAlignment="1"/>
    <xf numFmtId="38" fontId="5" fillId="0" borderId="1" xfId="1" applyFont="1" applyFill="1" applyBorder="1" applyAlignment="1"/>
    <xf numFmtId="0" fontId="5" fillId="2" borderId="1" xfId="1" applyNumberFormat="1" applyFont="1" applyFill="1" applyBorder="1" applyAlignment="1">
      <alignment horizontal="center"/>
    </xf>
    <xf numFmtId="38" fontId="5" fillId="0" borderId="36" xfId="1" applyFont="1" applyFill="1" applyBorder="1" applyAlignment="1"/>
    <xf numFmtId="38" fontId="5" fillId="0" borderId="29" xfId="1" applyFont="1" applyFill="1" applyBorder="1" applyAlignment="1"/>
    <xf numFmtId="0" fontId="5" fillId="2" borderId="29" xfId="1" applyNumberFormat="1" applyFont="1" applyFill="1" applyBorder="1" applyAlignment="1">
      <alignment horizontal="center"/>
    </xf>
    <xf numFmtId="0" fontId="5" fillId="2" borderId="30" xfId="1" applyNumberFormat="1" applyFont="1" applyFill="1" applyBorder="1" applyAlignment="1"/>
    <xf numFmtId="0" fontId="2" fillId="0" borderId="10" xfId="0" applyFont="1" applyBorder="1" applyAlignment="1">
      <alignment horizontal="center" vertical="center"/>
    </xf>
    <xf numFmtId="0" fontId="5" fillId="2" borderId="8" xfId="1" applyNumberFormat="1" applyFont="1" applyFill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4" borderId="9" xfId="0" applyFont="1" applyFill="1" applyBorder="1" applyAlignment="1">
      <alignment horizontal="center" vertical="center" wrapText="1"/>
    </xf>
    <xf numFmtId="0" fontId="5" fillId="2" borderId="25" xfId="1" applyNumberFormat="1" applyFont="1" applyFill="1" applyBorder="1" applyAlignment="1">
      <alignment horizontal="center" vertical="center"/>
    </xf>
    <xf numFmtId="0" fontId="5" fillId="2" borderId="6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0" fontId="5" fillId="2" borderId="17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5" fillId="2" borderId="19" xfId="0" applyFont="1" applyFill="1" applyBorder="1">
      <alignment vertical="center"/>
    </xf>
    <xf numFmtId="0" fontId="5" fillId="0" borderId="22" xfId="0" applyFont="1" applyBorder="1">
      <alignment vertical="center"/>
    </xf>
    <xf numFmtId="0" fontId="5" fillId="2" borderId="8" xfId="0" applyFont="1" applyFill="1" applyBorder="1">
      <alignment vertical="center"/>
    </xf>
    <xf numFmtId="0" fontId="5" fillId="0" borderId="23" xfId="0" applyFont="1" applyBorder="1">
      <alignment vertical="center"/>
    </xf>
    <xf numFmtId="0" fontId="9" fillId="4" borderId="24" xfId="0" applyFont="1" applyFill="1" applyBorder="1" applyAlignment="1">
      <alignment horizontal="center" vertical="center"/>
    </xf>
    <xf numFmtId="0" fontId="5" fillId="0" borderId="39" xfId="0" applyFont="1" applyBorder="1">
      <alignment vertical="center"/>
    </xf>
    <xf numFmtId="0" fontId="9" fillId="4" borderId="27" xfId="0" applyFont="1" applyFill="1" applyBorder="1" applyAlignment="1">
      <alignment horizontal="center" vertical="center"/>
    </xf>
    <xf numFmtId="0" fontId="5" fillId="0" borderId="41" xfId="0" applyFont="1" applyBorder="1">
      <alignment vertical="center"/>
    </xf>
    <xf numFmtId="0" fontId="5" fillId="0" borderId="24" xfId="0" applyFont="1" applyBorder="1" applyAlignment="1">
      <alignment horizontal="left" vertical="center"/>
    </xf>
    <xf numFmtId="38" fontId="5" fillId="0" borderId="25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26" xfId="1" applyFont="1" applyFill="1" applyBorder="1">
      <alignment vertical="center"/>
    </xf>
    <xf numFmtId="0" fontId="5" fillId="0" borderId="14" xfId="0" applyFont="1" applyBorder="1" applyAlignment="1">
      <alignment horizontal="left" vertical="center"/>
    </xf>
    <xf numFmtId="38" fontId="5" fillId="0" borderId="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15" xfId="1" applyFont="1" applyFill="1" applyBorder="1">
      <alignment vertical="center"/>
    </xf>
    <xf numFmtId="0" fontId="5" fillId="0" borderId="27" xfId="0" applyFont="1" applyBorder="1" applyAlignment="1">
      <alignment horizontal="left" vertical="center"/>
    </xf>
    <xf numFmtId="38" fontId="5" fillId="0" borderId="28" xfId="1" applyFont="1" applyFill="1" applyBorder="1">
      <alignment vertical="center"/>
    </xf>
    <xf numFmtId="38" fontId="5" fillId="0" borderId="29" xfId="1" applyFont="1" applyFill="1" applyBorder="1">
      <alignment vertical="center"/>
    </xf>
    <xf numFmtId="38" fontId="5" fillId="2" borderId="29" xfId="1" applyFont="1" applyFill="1" applyBorder="1">
      <alignment vertical="center"/>
    </xf>
    <xf numFmtId="38" fontId="5" fillId="2" borderId="30" xfId="1" applyFont="1" applyFill="1" applyBorder="1">
      <alignment vertical="center"/>
    </xf>
    <xf numFmtId="180" fontId="5" fillId="2" borderId="12" xfId="2" applyNumberFormat="1" applyFont="1" applyFill="1" applyBorder="1" applyAlignment="1"/>
    <xf numFmtId="38" fontId="5" fillId="2" borderId="12" xfId="1" applyFont="1" applyFill="1" applyBorder="1" applyAlignment="1"/>
    <xf numFmtId="180" fontId="5" fillId="2" borderId="3" xfId="2" applyNumberFormat="1" applyFont="1" applyFill="1" applyBorder="1" applyAlignment="1"/>
    <xf numFmtId="38" fontId="5" fillId="2" borderId="1" xfId="1" applyFont="1" applyFill="1" applyBorder="1" applyAlignment="1"/>
    <xf numFmtId="180" fontId="5" fillId="2" borderId="1" xfId="2" applyNumberFormat="1" applyFont="1" applyFill="1" applyBorder="1" applyAlignment="1"/>
    <xf numFmtId="180" fontId="5" fillId="2" borderId="37" xfId="2" applyNumberFormat="1" applyFont="1" applyFill="1" applyBorder="1" applyAlignment="1"/>
    <xf numFmtId="38" fontId="5" fillId="2" borderId="29" xfId="1" applyFont="1" applyFill="1" applyBorder="1" applyAlignment="1"/>
    <xf numFmtId="180" fontId="5" fillId="2" borderId="29" xfId="2" applyNumberFormat="1" applyFont="1" applyFill="1" applyBorder="1" applyAlignment="1"/>
    <xf numFmtId="38" fontId="5" fillId="2" borderId="25" xfId="1" applyFont="1" applyFill="1" applyBorder="1" applyAlignment="1"/>
    <xf numFmtId="180" fontId="5" fillId="2" borderId="8" xfId="1" applyNumberFormat="1" applyFont="1" applyFill="1" applyBorder="1" applyAlignment="1"/>
    <xf numFmtId="180" fontId="5" fillId="2" borderId="8" xfId="2" applyNumberFormat="1" applyFont="1" applyFill="1" applyBorder="1" applyAlignment="1"/>
    <xf numFmtId="38" fontId="5" fillId="2" borderId="28" xfId="0" applyNumberFormat="1" applyFont="1" applyFill="1" applyBorder="1">
      <alignment vertical="center"/>
    </xf>
    <xf numFmtId="38" fontId="5" fillId="2" borderId="38" xfId="0" applyNumberFormat="1" applyFont="1" applyFill="1" applyBorder="1">
      <alignment vertical="center"/>
    </xf>
    <xf numFmtId="0" fontId="9" fillId="4" borderId="1" xfId="0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vertical="center"/>
    </xf>
    <xf numFmtId="178" fontId="5" fillId="2" borderId="1" xfId="0" applyNumberFormat="1" applyFont="1" applyFill="1" applyBorder="1" applyAlignment="1">
      <alignment vertical="center"/>
    </xf>
    <xf numFmtId="22" fontId="5" fillId="2" borderId="2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179" fontId="5" fillId="2" borderId="1" xfId="0" applyNumberFormat="1" applyFont="1" applyFill="1" applyBorder="1" applyAlignment="1">
      <alignment vertical="center"/>
    </xf>
    <xf numFmtId="0" fontId="5" fillId="2" borderId="12" xfId="1" applyNumberFormat="1" applyFont="1" applyFill="1" applyBorder="1" applyAlignment="1">
      <alignment horizontal="center" vertical="center"/>
    </xf>
    <xf numFmtId="0" fontId="5" fillId="2" borderId="13" xfId="1" applyNumberFormat="1" applyFont="1" applyFill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center" vertical="center"/>
    </xf>
    <xf numFmtId="0" fontId="5" fillId="2" borderId="18" xfId="1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vertical="center"/>
    </xf>
    <xf numFmtId="0" fontId="5" fillId="2" borderId="39" xfId="1" applyNumberFormat="1" applyFont="1" applyFill="1" applyBorder="1" applyAlignment="1">
      <alignment vertical="center"/>
    </xf>
    <xf numFmtId="0" fontId="5" fillId="2" borderId="1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0" fontId="5" fillId="2" borderId="40" xfId="1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3"/>
  <sheetViews>
    <sheetView tabSelected="1" workbookViewId="0"/>
  </sheetViews>
  <sheetFormatPr defaultRowHeight="13.5"/>
  <cols>
    <col min="1" max="1" width="3.625" customWidth="1"/>
    <col min="2" max="2" width="28.125" bestFit="1" customWidth="1"/>
    <col min="3" max="3" width="5.625" customWidth="1"/>
    <col min="4" max="4" width="20.625" customWidth="1"/>
  </cols>
  <sheetData>
    <row r="2" spans="2:4" ht="20.100000000000001" customHeight="1">
      <c r="B2" s="132" t="s">
        <v>56</v>
      </c>
      <c r="C2" s="133"/>
      <c r="D2" s="134"/>
    </row>
    <row r="3" spans="2:4">
      <c r="B3" s="1"/>
      <c r="C3" s="1"/>
      <c r="D3" s="1"/>
    </row>
    <row r="4" spans="2:4">
      <c r="B4" s="1"/>
      <c r="C4" s="1"/>
      <c r="D4" s="1"/>
    </row>
    <row r="5" spans="2:4" ht="20.100000000000001" customHeight="1">
      <c r="B5" s="2" t="s">
        <v>0</v>
      </c>
      <c r="C5" s="1"/>
      <c r="D5" s="111" t="s">
        <v>57</v>
      </c>
    </row>
    <row r="6" spans="2:4" ht="20.100000000000001" customHeight="1">
      <c r="B6" s="3" t="s">
        <v>1</v>
      </c>
      <c r="C6" s="1"/>
      <c r="D6" s="112">
        <f ca="1">TODAY()</f>
        <v>45021</v>
      </c>
    </row>
    <row r="7" spans="2:4" ht="20.100000000000001" customHeight="1">
      <c r="B7" s="3" t="s">
        <v>3</v>
      </c>
      <c r="C7" s="1"/>
      <c r="D7" s="113">
        <f ca="1">TODAY()</f>
        <v>45021</v>
      </c>
    </row>
    <row r="8" spans="2:4" ht="20.100000000000001" customHeight="1">
      <c r="B8" s="3" t="s">
        <v>5</v>
      </c>
      <c r="C8" s="1"/>
      <c r="D8" s="114">
        <f ca="1">TODAY()</f>
        <v>45021</v>
      </c>
    </row>
    <row r="9" spans="2:4" ht="20.100000000000001" customHeight="1">
      <c r="B9" s="1"/>
      <c r="C9" s="1"/>
      <c r="D9" s="1"/>
    </row>
    <row r="10" spans="2:4" ht="20.100000000000001" customHeight="1">
      <c r="B10" s="2" t="s">
        <v>0</v>
      </c>
      <c r="C10" s="1"/>
      <c r="D10" s="111" t="s">
        <v>58</v>
      </c>
    </row>
    <row r="11" spans="2:4" ht="20.100000000000001" customHeight="1">
      <c r="B11" s="4" t="s">
        <v>2</v>
      </c>
      <c r="C11" s="1"/>
      <c r="D11" s="115">
        <f ca="1">NOW()</f>
        <v>45021.653990393519</v>
      </c>
    </row>
    <row r="12" spans="2:4" ht="20.100000000000001" customHeight="1">
      <c r="B12" s="4" t="s">
        <v>4</v>
      </c>
      <c r="C12" s="1"/>
      <c r="D12" s="116">
        <f ca="1">NOW()</f>
        <v>45021.653990393519</v>
      </c>
    </row>
    <row r="13" spans="2:4" ht="20.100000000000001" customHeight="1">
      <c r="B13" s="4" t="s">
        <v>6</v>
      </c>
      <c r="C13" s="1"/>
      <c r="D13" s="117">
        <f ca="1">NOW()</f>
        <v>45021.653990393519</v>
      </c>
    </row>
  </sheetData>
  <mergeCells count="1">
    <mergeCell ref="B2:D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"/>
  <sheetViews>
    <sheetView workbookViewId="0"/>
  </sheetViews>
  <sheetFormatPr defaultRowHeight="13.5"/>
  <cols>
    <col min="1" max="1" width="3.625" customWidth="1"/>
  </cols>
  <sheetData>
    <row r="2" spans="2:8" ht="20.100000000000001" customHeight="1">
      <c r="B2" s="132" t="s">
        <v>56</v>
      </c>
      <c r="C2" s="133"/>
      <c r="D2" s="133"/>
      <c r="E2" s="133"/>
      <c r="F2" s="133"/>
      <c r="G2" s="133"/>
      <c r="H2" s="134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24" t="s">
        <v>73</v>
      </c>
      <c r="F4" s="1"/>
      <c r="G4" s="1"/>
      <c r="H4" s="131"/>
    </row>
    <row r="5" spans="2:8" ht="20.100000000000001" customHeight="1" thickBot="1">
      <c r="B5" s="5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7" t="s">
        <v>13</v>
      </c>
    </row>
    <row r="6" spans="2:8" ht="20.100000000000001" customHeight="1">
      <c r="B6" s="8" t="s">
        <v>64</v>
      </c>
      <c r="C6" s="9">
        <v>57</v>
      </c>
      <c r="D6" s="10">
        <v>83</v>
      </c>
      <c r="E6" s="10">
        <f>SUM(C6:D6)</f>
        <v>140</v>
      </c>
      <c r="F6" s="118" t="str">
        <f>IF(C6&gt;C$13,"○","×")</f>
        <v>×</v>
      </c>
      <c r="G6" s="118" t="str">
        <f>IF(D6&gt;D$13,"○","×")</f>
        <v>○</v>
      </c>
      <c r="H6" s="119" t="str">
        <f>IF(E6&gt;=140,"合格","不合格")</f>
        <v>合格</v>
      </c>
    </row>
    <row r="7" spans="2:8" ht="20.100000000000001" customHeight="1">
      <c r="B7" s="12" t="s">
        <v>65</v>
      </c>
      <c r="C7" s="13">
        <v>86</v>
      </c>
      <c r="D7" s="14">
        <v>79</v>
      </c>
      <c r="E7" s="14">
        <f t="shared" ref="E7:E12" si="0">SUM(C7:D7)</f>
        <v>165</v>
      </c>
      <c r="F7" s="69" t="str">
        <f t="shared" ref="F7:G11" si="1">IF(C7&gt;C$13,"○","×")</f>
        <v>○</v>
      </c>
      <c r="G7" s="69" t="str">
        <f t="shared" si="1"/>
        <v>○</v>
      </c>
      <c r="H7" s="120" t="str">
        <f t="shared" ref="H7:H12" si="2">IF(E7&gt;=140,"合格","不合格")</f>
        <v>合格</v>
      </c>
    </row>
    <row r="8" spans="2:8" ht="20.100000000000001" customHeight="1">
      <c r="B8" s="12" t="s">
        <v>66</v>
      </c>
      <c r="C8" s="13">
        <v>64</v>
      </c>
      <c r="D8" s="14">
        <v>71</v>
      </c>
      <c r="E8" s="14">
        <f t="shared" si="0"/>
        <v>135</v>
      </c>
      <c r="F8" s="69" t="str">
        <f t="shared" si="1"/>
        <v>×</v>
      </c>
      <c r="G8" s="69" t="str">
        <f t="shared" si="1"/>
        <v>×</v>
      </c>
      <c r="H8" s="120" t="str">
        <f t="shared" si="2"/>
        <v>不合格</v>
      </c>
    </row>
    <row r="9" spans="2:8" ht="20.100000000000001" customHeight="1">
      <c r="B9" s="12" t="s">
        <v>67</v>
      </c>
      <c r="C9" s="13">
        <v>59</v>
      </c>
      <c r="D9" s="14">
        <v>63</v>
      </c>
      <c r="E9" s="14">
        <f t="shared" si="0"/>
        <v>122</v>
      </c>
      <c r="F9" s="69" t="str">
        <f t="shared" si="1"/>
        <v>×</v>
      </c>
      <c r="G9" s="69" t="str">
        <f t="shared" si="1"/>
        <v>×</v>
      </c>
      <c r="H9" s="120" t="str">
        <f t="shared" si="2"/>
        <v>不合格</v>
      </c>
    </row>
    <row r="10" spans="2:8" ht="20.100000000000001" customHeight="1">
      <c r="B10" s="12" t="s">
        <v>68</v>
      </c>
      <c r="C10" s="13">
        <v>75</v>
      </c>
      <c r="D10" s="14">
        <v>72</v>
      </c>
      <c r="E10" s="14">
        <f t="shared" si="0"/>
        <v>147</v>
      </c>
      <c r="F10" s="69" t="str">
        <f t="shared" si="1"/>
        <v>○</v>
      </c>
      <c r="G10" s="69" t="str">
        <f t="shared" si="1"/>
        <v>×</v>
      </c>
      <c r="H10" s="120" t="str">
        <f t="shared" si="2"/>
        <v>合格</v>
      </c>
    </row>
    <row r="11" spans="2:8" ht="20.100000000000001" customHeight="1">
      <c r="B11" s="12" t="s">
        <v>69</v>
      </c>
      <c r="C11" s="13">
        <v>83</v>
      </c>
      <c r="D11" s="14">
        <v>86</v>
      </c>
      <c r="E11" s="14">
        <f t="shared" si="0"/>
        <v>169</v>
      </c>
      <c r="F11" s="69" t="str">
        <f t="shared" si="1"/>
        <v>○</v>
      </c>
      <c r="G11" s="69" t="str">
        <f t="shared" si="1"/>
        <v>○</v>
      </c>
      <c r="H11" s="120" t="str">
        <f t="shared" si="2"/>
        <v>合格</v>
      </c>
    </row>
    <row r="12" spans="2:8" ht="20.100000000000001" customHeight="1" thickBot="1">
      <c r="B12" s="16" t="s">
        <v>70</v>
      </c>
      <c r="C12" s="17">
        <v>88</v>
      </c>
      <c r="D12" s="18">
        <v>74</v>
      </c>
      <c r="E12" s="18">
        <f t="shared" si="0"/>
        <v>162</v>
      </c>
      <c r="F12" s="73" t="str">
        <f>IF(C12&gt;C$13,"○","×")</f>
        <v>○</v>
      </c>
      <c r="G12" s="73" t="str">
        <f>IF(D12&gt;D$13,"○","×")</f>
        <v>×</v>
      </c>
      <c r="H12" s="121" t="str">
        <f t="shared" si="2"/>
        <v>合格</v>
      </c>
    </row>
    <row r="13" spans="2:8" ht="20.100000000000001" customHeight="1" thickBot="1">
      <c r="B13" s="5" t="s">
        <v>14</v>
      </c>
      <c r="C13" s="19">
        <f>AVERAGE(C6:C12)</f>
        <v>73.142857142857139</v>
      </c>
      <c r="D13" s="20">
        <f>AVERAGE(D6:D12)</f>
        <v>75.428571428571431</v>
      </c>
      <c r="E13" s="21">
        <f>AVERAGE(E6:E12)</f>
        <v>148.57142857142858</v>
      </c>
      <c r="F13" s="22"/>
      <c r="G13" s="22"/>
      <c r="H13" s="23"/>
    </row>
  </sheetData>
  <mergeCells count="1">
    <mergeCell ref="B2:H2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3"/>
  <sheetViews>
    <sheetView workbookViewId="0"/>
  </sheetViews>
  <sheetFormatPr defaultRowHeight="13.5"/>
  <cols>
    <col min="1" max="1" width="3.625" customWidth="1"/>
    <col min="2" max="2" width="21.25" bestFit="1" customWidth="1"/>
    <col min="3" max="6" width="12.625" customWidth="1"/>
  </cols>
  <sheetData>
    <row r="2" spans="2:6" ht="20.100000000000001" customHeight="1">
      <c r="B2" s="132" t="s">
        <v>56</v>
      </c>
      <c r="C2" s="133"/>
      <c r="D2" s="133"/>
      <c r="E2" s="133"/>
      <c r="F2" s="134"/>
    </row>
    <row r="3" spans="2:6">
      <c r="B3" s="1"/>
      <c r="C3" s="1"/>
      <c r="D3" s="1"/>
      <c r="E3" s="1"/>
      <c r="F3" s="1"/>
    </row>
    <row r="4" spans="2:6" ht="14.25" thickBot="1">
      <c r="B4" s="1"/>
      <c r="C4" s="1"/>
      <c r="D4" s="1"/>
      <c r="E4" s="1"/>
      <c r="F4" s="24" t="s">
        <v>15</v>
      </c>
    </row>
    <row r="5" spans="2:6" ht="20.100000000000001" customHeight="1" thickBot="1">
      <c r="B5" s="25" t="s">
        <v>16</v>
      </c>
      <c r="C5" s="26" t="s">
        <v>17</v>
      </c>
      <c r="D5" s="27" t="s">
        <v>18</v>
      </c>
      <c r="E5" s="27" t="s">
        <v>19</v>
      </c>
      <c r="F5" s="28" t="s">
        <v>20</v>
      </c>
    </row>
    <row r="6" spans="2:6" ht="20.100000000000001" customHeight="1">
      <c r="B6" s="83" t="s">
        <v>21</v>
      </c>
      <c r="C6" s="84">
        <v>35</v>
      </c>
      <c r="D6" s="85">
        <v>5</v>
      </c>
      <c r="E6" s="86">
        <f>C6-D6</f>
        <v>30</v>
      </c>
      <c r="F6" s="87" t="str">
        <f>IF(E6&lt;D6*2,"発注依頼","")</f>
        <v/>
      </c>
    </row>
    <row r="7" spans="2:6" ht="20.100000000000001" customHeight="1">
      <c r="B7" s="88" t="s">
        <v>22</v>
      </c>
      <c r="C7" s="89">
        <v>24</v>
      </c>
      <c r="D7" s="90">
        <v>4</v>
      </c>
      <c r="E7" s="91">
        <f t="shared" ref="E7:E13" si="0">C7-D7</f>
        <v>20</v>
      </c>
      <c r="F7" s="92" t="str">
        <f t="shared" ref="F7:F13" si="1">IF(E7&lt;D7*2,"発注依頼","")</f>
        <v/>
      </c>
    </row>
    <row r="8" spans="2:6" ht="20.100000000000001" customHeight="1">
      <c r="B8" s="88" t="s">
        <v>23</v>
      </c>
      <c r="C8" s="89">
        <v>15</v>
      </c>
      <c r="D8" s="90">
        <v>10</v>
      </c>
      <c r="E8" s="91">
        <f t="shared" si="0"/>
        <v>5</v>
      </c>
      <c r="F8" s="92" t="str">
        <f t="shared" si="1"/>
        <v>発注依頼</v>
      </c>
    </row>
    <row r="9" spans="2:6" ht="20.100000000000001" customHeight="1">
      <c r="B9" s="88" t="s">
        <v>24</v>
      </c>
      <c r="C9" s="89">
        <v>10</v>
      </c>
      <c r="D9" s="90">
        <v>5</v>
      </c>
      <c r="E9" s="91">
        <f t="shared" si="0"/>
        <v>5</v>
      </c>
      <c r="F9" s="92" t="str">
        <f t="shared" si="1"/>
        <v>発注依頼</v>
      </c>
    </row>
    <row r="10" spans="2:6" ht="20.100000000000001" customHeight="1">
      <c r="B10" s="88" t="s">
        <v>25</v>
      </c>
      <c r="C10" s="89">
        <v>5</v>
      </c>
      <c r="D10" s="90">
        <v>1</v>
      </c>
      <c r="E10" s="91">
        <f t="shared" si="0"/>
        <v>4</v>
      </c>
      <c r="F10" s="92" t="str">
        <f t="shared" si="1"/>
        <v/>
      </c>
    </row>
    <row r="11" spans="2:6" ht="20.100000000000001" customHeight="1">
      <c r="B11" s="88" t="s">
        <v>26</v>
      </c>
      <c r="C11" s="89">
        <v>20</v>
      </c>
      <c r="D11" s="90">
        <v>12</v>
      </c>
      <c r="E11" s="91">
        <f t="shared" si="0"/>
        <v>8</v>
      </c>
      <c r="F11" s="92" t="str">
        <f t="shared" si="1"/>
        <v>発注依頼</v>
      </c>
    </row>
    <row r="12" spans="2:6" ht="20.100000000000001" customHeight="1">
      <c r="B12" s="88" t="s">
        <v>27</v>
      </c>
      <c r="C12" s="89">
        <v>15</v>
      </c>
      <c r="D12" s="90">
        <v>8</v>
      </c>
      <c r="E12" s="91">
        <f t="shared" si="0"/>
        <v>7</v>
      </c>
      <c r="F12" s="92" t="str">
        <f t="shared" si="1"/>
        <v>発注依頼</v>
      </c>
    </row>
    <row r="13" spans="2:6" ht="20.100000000000001" customHeight="1" thickBot="1">
      <c r="B13" s="93" t="s">
        <v>28</v>
      </c>
      <c r="C13" s="94">
        <v>15</v>
      </c>
      <c r="D13" s="95">
        <v>2</v>
      </c>
      <c r="E13" s="96">
        <f t="shared" si="0"/>
        <v>13</v>
      </c>
      <c r="F13" s="97" t="str">
        <f t="shared" si="1"/>
        <v/>
      </c>
    </row>
  </sheetData>
  <mergeCells count="1">
    <mergeCell ref="B2:F2"/>
  </mergeCells>
  <phoneticPr fontId="3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2"/>
  <sheetViews>
    <sheetView workbookViewId="0"/>
  </sheetViews>
  <sheetFormatPr defaultRowHeight="13.5"/>
  <cols>
    <col min="1" max="1" width="3.625" customWidth="1"/>
    <col min="8" max="8" width="9.75" customWidth="1"/>
  </cols>
  <sheetData>
    <row r="2" spans="2:9" ht="20.100000000000001" customHeight="1">
      <c r="B2" s="132" t="s">
        <v>56</v>
      </c>
      <c r="C2" s="133"/>
      <c r="D2" s="133"/>
      <c r="E2" s="133"/>
      <c r="F2" s="133"/>
      <c r="G2" s="133"/>
      <c r="H2" s="133"/>
      <c r="I2" s="134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24" t="s">
        <v>61</v>
      </c>
      <c r="H4" s="1"/>
      <c r="I4" s="1"/>
    </row>
    <row r="5" spans="2:9" ht="20.100000000000001" customHeight="1" thickBot="1">
      <c r="B5" s="48" t="s">
        <v>7</v>
      </c>
      <c r="C5" s="49" t="s">
        <v>29</v>
      </c>
      <c r="D5" s="49" t="s">
        <v>30</v>
      </c>
      <c r="E5" s="49" t="s">
        <v>31</v>
      </c>
      <c r="F5" s="49" t="s">
        <v>32</v>
      </c>
      <c r="G5" s="122" t="s">
        <v>33</v>
      </c>
      <c r="H5" s="123" t="s">
        <v>34</v>
      </c>
      <c r="I5" s="124" t="s">
        <v>59</v>
      </c>
    </row>
    <row r="6" spans="2:9" ht="20.100000000000001" customHeight="1">
      <c r="B6" s="8" t="s">
        <v>64</v>
      </c>
      <c r="C6" s="30">
        <v>57</v>
      </c>
      <c r="D6" s="31">
        <v>83</v>
      </c>
      <c r="E6" s="31">
        <v>74</v>
      </c>
      <c r="F6" s="31">
        <v>67</v>
      </c>
      <c r="G6" s="32">
        <v>80</v>
      </c>
      <c r="H6" s="33">
        <f>COUNT(C6:G6)</f>
        <v>5</v>
      </c>
      <c r="I6" s="34" t="str">
        <f>IF(H6&lt;5,"再試","")</f>
        <v/>
      </c>
    </row>
    <row r="7" spans="2:9" ht="20.100000000000001" customHeight="1">
      <c r="B7" s="12" t="s">
        <v>65</v>
      </c>
      <c r="C7" s="35" t="s">
        <v>35</v>
      </c>
      <c r="D7" s="14">
        <v>79</v>
      </c>
      <c r="E7" s="14">
        <v>91</v>
      </c>
      <c r="F7" s="14">
        <v>88</v>
      </c>
      <c r="G7" s="36">
        <v>92</v>
      </c>
      <c r="H7" s="37">
        <f t="shared" ref="H7:H12" si="0">COUNT(C7:G7)</f>
        <v>4</v>
      </c>
      <c r="I7" s="38" t="str">
        <f t="shared" ref="I7:I12" si="1">IF(H7&lt;5,"再試","")</f>
        <v>再試</v>
      </c>
    </row>
    <row r="8" spans="2:9" ht="20.100000000000001" customHeight="1">
      <c r="B8" s="12" t="s">
        <v>66</v>
      </c>
      <c r="C8" s="13">
        <v>64</v>
      </c>
      <c r="D8" s="14">
        <v>71</v>
      </c>
      <c r="E8" s="39" t="s">
        <v>36</v>
      </c>
      <c r="F8" s="14">
        <v>75</v>
      </c>
      <c r="G8" s="36">
        <v>80</v>
      </c>
      <c r="H8" s="37">
        <f t="shared" si="0"/>
        <v>4</v>
      </c>
      <c r="I8" s="38" t="str">
        <f t="shared" si="1"/>
        <v>再試</v>
      </c>
    </row>
    <row r="9" spans="2:9" ht="20.100000000000001" customHeight="1">
      <c r="B9" s="12" t="s">
        <v>67</v>
      </c>
      <c r="C9" s="35" t="s">
        <v>35</v>
      </c>
      <c r="D9" s="14">
        <v>63</v>
      </c>
      <c r="E9" s="39" t="s">
        <v>36</v>
      </c>
      <c r="F9" s="14">
        <v>72</v>
      </c>
      <c r="G9" s="36">
        <v>60</v>
      </c>
      <c r="H9" s="37">
        <f t="shared" si="0"/>
        <v>3</v>
      </c>
      <c r="I9" s="38" t="str">
        <f t="shared" si="1"/>
        <v>再試</v>
      </c>
    </row>
    <row r="10" spans="2:9" ht="20.100000000000001" customHeight="1">
      <c r="B10" s="12" t="s">
        <v>68</v>
      </c>
      <c r="C10" s="13">
        <v>75</v>
      </c>
      <c r="D10" s="14">
        <v>72</v>
      </c>
      <c r="E10" s="14">
        <v>79</v>
      </c>
      <c r="F10" s="39" t="s">
        <v>36</v>
      </c>
      <c r="G10" s="36">
        <v>69</v>
      </c>
      <c r="H10" s="37">
        <f t="shared" si="0"/>
        <v>4</v>
      </c>
      <c r="I10" s="38" t="str">
        <f t="shared" si="1"/>
        <v>再試</v>
      </c>
    </row>
    <row r="11" spans="2:9" ht="20.100000000000001" customHeight="1">
      <c r="B11" s="12" t="s">
        <v>69</v>
      </c>
      <c r="C11" s="35" t="s">
        <v>35</v>
      </c>
      <c r="D11" s="14">
        <v>86</v>
      </c>
      <c r="E11" s="14">
        <v>90</v>
      </c>
      <c r="F11" s="14">
        <v>77</v>
      </c>
      <c r="G11" s="36">
        <v>98</v>
      </c>
      <c r="H11" s="37">
        <f t="shared" si="0"/>
        <v>4</v>
      </c>
      <c r="I11" s="38" t="str">
        <f t="shared" si="1"/>
        <v>再試</v>
      </c>
    </row>
    <row r="12" spans="2:9" ht="20.100000000000001" customHeight="1" thickBot="1">
      <c r="B12" s="40" t="s">
        <v>70</v>
      </c>
      <c r="C12" s="41">
        <v>88</v>
      </c>
      <c r="D12" s="42">
        <v>74</v>
      </c>
      <c r="E12" s="42">
        <v>69</v>
      </c>
      <c r="F12" s="42">
        <v>85</v>
      </c>
      <c r="G12" s="43">
        <v>88</v>
      </c>
      <c r="H12" s="44">
        <f t="shared" si="0"/>
        <v>5</v>
      </c>
      <c r="I12" s="45" t="str">
        <f t="shared" si="1"/>
        <v/>
      </c>
    </row>
  </sheetData>
  <mergeCells count="1">
    <mergeCell ref="B2:I2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13"/>
  <sheetViews>
    <sheetView workbookViewId="0"/>
  </sheetViews>
  <sheetFormatPr defaultRowHeight="13.5"/>
  <cols>
    <col min="1" max="1" width="3.625" customWidth="1"/>
    <col min="3" max="9" width="12.625" customWidth="1"/>
  </cols>
  <sheetData>
    <row r="2" spans="2:9" ht="20.100000000000001" customHeight="1">
      <c r="B2" s="132" t="s">
        <v>56</v>
      </c>
      <c r="C2" s="133"/>
      <c r="D2" s="133"/>
      <c r="E2" s="133"/>
      <c r="F2" s="133"/>
      <c r="G2" s="133"/>
      <c r="H2" s="133"/>
      <c r="I2" s="134"/>
    </row>
    <row r="3" spans="2:9">
      <c r="B3" s="1"/>
      <c r="C3" s="1"/>
      <c r="D3" s="1"/>
      <c r="E3" s="1"/>
      <c r="F3" s="1"/>
      <c r="G3" s="1"/>
      <c r="H3" s="1"/>
      <c r="I3" s="1"/>
    </row>
    <row r="4" spans="2:9" ht="20.100000000000001" customHeight="1" thickBot="1">
      <c r="B4" s="1"/>
      <c r="C4" s="1"/>
      <c r="D4" s="1"/>
      <c r="E4" s="1"/>
      <c r="F4" s="1"/>
      <c r="G4" s="1"/>
      <c r="H4" s="46" t="s">
        <v>37</v>
      </c>
      <c r="I4" s="47">
        <f ca="1">TODAY()</f>
        <v>45021</v>
      </c>
    </row>
    <row r="5" spans="2:9" ht="27.75" thickBot="1">
      <c r="B5" s="48" t="s">
        <v>38</v>
      </c>
      <c r="C5" s="49" t="s">
        <v>39</v>
      </c>
      <c r="D5" s="50" t="s">
        <v>40</v>
      </c>
      <c r="E5" s="50" t="s">
        <v>62</v>
      </c>
      <c r="F5" s="50" t="s">
        <v>41</v>
      </c>
      <c r="G5" s="130" t="s">
        <v>63</v>
      </c>
      <c r="H5" s="50" t="s">
        <v>42</v>
      </c>
      <c r="I5" s="51" t="s">
        <v>43</v>
      </c>
    </row>
    <row r="6" spans="2:9" ht="20.100000000000001" customHeight="1">
      <c r="B6" s="29" t="s">
        <v>44</v>
      </c>
      <c r="C6" s="52">
        <v>300000</v>
      </c>
      <c r="D6" s="53">
        <v>456000</v>
      </c>
      <c r="E6" s="98">
        <f>D6/$D$12</f>
        <v>0.18627450980392157</v>
      </c>
      <c r="F6" s="99">
        <f>D6</f>
        <v>456000</v>
      </c>
      <c r="G6" s="98">
        <f>D6/C6</f>
        <v>1.52</v>
      </c>
      <c r="H6" s="54" t="str">
        <f>IF(G6&gt;=1,"○","")</f>
        <v>○</v>
      </c>
      <c r="I6" s="11">
        <f>_xlfn.RANK.EQ(D6,$D$6:$D$11,0)</f>
        <v>2</v>
      </c>
    </row>
    <row r="7" spans="2:9" ht="20.100000000000001" customHeight="1">
      <c r="B7" s="12" t="s">
        <v>45</v>
      </c>
      <c r="C7" s="55">
        <v>300000</v>
      </c>
      <c r="D7" s="56">
        <v>320000</v>
      </c>
      <c r="E7" s="100">
        <f t="shared" ref="E7:E12" si="0">D7/$D$12</f>
        <v>0.13071895424836602</v>
      </c>
      <c r="F7" s="101">
        <f>F6+D7</f>
        <v>776000</v>
      </c>
      <c r="G7" s="102">
        <f t="shared" ref="G7:G11" si="1">D7/C7</f>
        <v>1.0666666666666667</v>
      </c>
      <c r="H7" s="57" t="str">
        <f t="shared" ref="H7:H12" si="2">IF(G7&gt;=1,"○","")</f>
        <v>○</v>
      </c>
      <c r="I7" s="15">
        <f t="shared" ref="I7:I11" si="3">_xlfn.RANK.EQ(D7,$D$6:$D$11,0)</f>
        <v>4</v>
      </c>
    </row>
    <row r="8" spans="2:9" ht="20.100000000000001" customHeight="1">
      <c r="B8" s="12" t="s">
        <v>46</v>
      </c>
      <c r="C8" s="55">
        <v>300000</v>
      </c>
      <c r="D8" s="56">
        <v>375000</v>
      </c>
      <c r="E8" s="100">
        <f t="shared" si="0"/>
        <v>0.15318627450980393</v>
      </c>
      <c r="F8" s="101">
        <f t="shared" ref="F8:F10" si="4">F7+D8</f>
        <v>1151000</v>
      </c>
      <c r="G8" s="102">
        <f t="shared" si="1"/>
        <v>1.25</v>
      </c>
      <c r="H8" s="57" t="str">
        <f t="shared" si="2"/>
        <v>○</v>
      </c>
      <c r="I8" s="15">
        <f t="shared" si="3"/>
        <v>3</v>
      </c>
    </row>
    <row r="9" spans="2:9" ht="20.100000000000001" customHeight="1">
      <c r="B9" s="12" t="s">
        <v>47</v>
      </c>
      <c r="C9" s="55">
        <v>400000</v>
      </c>
      <c r="D9" s="56">
        <v>298000</v>
      </c>
      <c r="E9" s="100">
        <f t="shared" si="0"/>
        <v>0.12173202614379085</v>
      </c>
      <c r="F9" s="101">
        <f t="shared" si="4"/>
        <v>1449000</v>
      </c>
      <c r="G9" s="102">
        <f t="shared" si="1"/>
        <v>0.745</v>
      </c>
      <c r="H9" s="57" t="str">
        <f t="shared" si="2"/>
        <v/>
      </c>
      <c r="I9" s="15">
        <f t="shared" si="3"/>
        <v>6</v>
      </c>
    </row>
    <row r="10" spans="2:9" ht="20.100000000000001" customHeight="1">
      <c r="B10" s="12" t="s">
        <v>48</v>
      </c>
      <c r="C10" s="55">
        <v>500000</v>
      </c>
      <c r="D10" s="56">
        <v>301000</v>
      </c>
      <c r="E10" s="100">
        <f t="shared" si="0"/>
        <v>0.12295751633986927</v>
      </c>
      <c r="F10" s="101">
        <f t="shared" si="4"/>
        <v>1750000</v>
      </c>
      <c r="G10" s="102">
        <f t="shared" si="1"/>
        <v>0.60199999999999998</v>
      </c>
      <c r="H10" s="57" t="str">
        <f t="shared" si="2"/>
        <v/>
      </c>
      <c r="I10" s="15">
        <f t="shared" si="3"/>
        <v>5</v>
      </c>
    </row>
    <row r="11" spans="2:9" ht="20.100000000000001" customHeight="1" thickBot="1">
      <c r="B11" s="40" t="s">
        <v>49</v>
      </c>
      <c r="C11" s="58">
        <v>500000</v>
      </c>
      <c r="D11" s="59">
        <v>698000</v>
      </c>
      <c r="E11" s="103">
        <f t="shared" si="0"/>
        <v>0.28513071895424835</v>
      </c>
      <c r="F11" s="104">
        <f>F10+D11</f>
        <v>2448000</v>
      </c>
      <c r="G11" s="105">
        <f t="shared" si="1"/>
        <v>1.3959999999999999</v>
      </c>
      <c r="H11" s="60" t="str">
        <f t="shared" si="2"/>
        <v>○</v>
      </c>
      <c r="I11" s="61">
        <f t="shared" si="3"/>
        <v>1</v>
      </c>
    </row>
    <row r="12" spans="2:9" ht="20.100000000000001" customHeight="1" thickBot="1">
      <c r="B12" s="62" t="s">
        <v>50</v>
      </c>
      <c r="C12" s="106">
        <f>SUM(C6:C11)</f>
        <v>2300000</v>
      </c>
      <c r="D12" s="99">
        <f>SUM(D6:D11)</f>
        <v>2448000</v>
      </c>
      <c r="E12" s="107">
        <f t="shared" si="0"/>
        <v>1</v>
      </c>
      <c r="F12" s="22"/>
      <c r="G12" s="108">
        <f>D12/C12</f>
        <v>1.0643478260869565</v>
      </c>
      <c r="H12" s="63" t="str">
        <f t="shared" si="2"/>
        <v>○</v>
      </c>
      <c r="I12" s="23"/>
    </row>
    <row r="13" spans="2:9" ht="20.100000000000001" customHeight="1" thickBot="1">
      <c r="B13" s="64" t="s">
        <v>51</v>
      </c>
      <c r="C13" s="109">
        <f>AVERAGE(C6:C11)</f>
        <v>383333.33333333331</v>
      </c>
      <c r="D13" s="110">
        <f>AVERAGE(D6:D11)</f>
        <v>408000</v>
      </c>
      <c r="E13" s="65"/>
      <c r="F13" s="65"/>
      <c r="G13" s="65"/>
      <c r="H13" s="1"/>
      <c r="I13" s="1"/>
    </row>
  </sheetData>
  <mergeCells count="1">
    <mergeCell ref="B2:I2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17"/>
  <sheetViews>
    <sheetView workbookViewId="0"/>
  </sheetViews>
  <sheetFormatPr defaultRowHeight="13.5"/>
  <cols>
    <col min="1" max="1" width="3.625" customWidth="1"/>
    <col min="2" max="2" width="11.875" bestFit="1" customWidth="1"/>
  </cols>
  <sheetData>
    <row r="2" spans="2:8" ht="20.100000000000001" customHeight="1">
      <c r="B2" s="132" t="s">
        <v>56</v>
      </c>
      <c r="C2" s="133"/>
      <c r="D2" s="133"/>
      <c r="E2" s="133"/>
      <c r="F2" s="133"/>
      <c r="G2" s="133"/>
      <c r="H2" s="134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24" t="s">
        <v>61</v>
      </c>
      <c r="H4" s="1"/>
    </row>
    <row r="5" spans="2:8" ht="27.75" thickBot="1">
      <c r="B5" s="5" t="s">
        <v>7</v>
      </c>
      <c r="C5" s="6" t="s">
        <v>8</v>
      </c>
      <c r="D5" s="6" t="s">
        <v>52</v>
      </c>
      <c r="E5" s="6" t="s">
        <v>9</v>
      </c>
      <c r="F5" s="6" t="s">
        <v>52</v>
      </c>
      <c r="G5" s="6" t="s">
        <v>50</v>
      </c>
      <c r="H5" s="66" t="s">
        <v>53</v>
      </c>
    </row>
    <row r="6" spans="2:8" ht="20.100000000000001" customHeight="1">
      <c r="B6" s="8" t="s">
        <v>64</v>
      </c>
      <c r="C6" s="30">
        <v>57</v>
      </c>
      <c r="D6" s="67" t="str">
        <f t="shared" ref="D6:D14" si="0">IF(C6&gt;=$C$16,"○","")</f>
        <v/>
      </c>
      <c r="E6" s="31">
        <v>83</v>
      </c>
      <c r="F6" s="67" t="str">
        <f t="shared" ref="F6:F14" si="1">IF(E6&gt;=$C$17,"○","")</f>
        <v>○</v>
      </c>
      <c r="G6" s="125">
        <f>SUM(C6:E6)</f>
        <v>140</v>
      </c>
      <c r="H6" s="126" t="str">
        <f t="shared" ref="H6:H14" si="2">IF(G6&gt;=($C$16+$C$17),"合格","不合格")</f>
        <v>不合格</v>
      </c>
    </row>
    <row r="7" spans="2:8" ht="20.100000000000001" customHeight="1">
      <c r="B7" s="12" t="s">
        <v>65</v>
      </c>
      <c r="C7" s="13">
        <v>86</v>
      </c>
      <c r="D7" s="68" t="str">
        <f t="shared" si="0"/>
        <v>○</v>
      </c>
      <c r="E7" s="14">
        <v>79</v>
      </c>
      <c r="F7" s="69" t="str">
        <f t="shared" si="1"/>
        <v>○</v>
      </c>
      <c r="G7" s="127">
        <f t="shared" ref="G7:G14" si="3">SUM(C7:E7)</f>
        <v>165</v>
      </c>
      <c r="H7" s="126" t="str">
        <f t="shared" si="2"/>
        <v>合格</v>
      </c>
    </row>
    <row r="8" spans="2:8" ht="20.100000000000001" customHeight="1">
      <c r="B8" s="12" t="s">
        <v>66</v>
      </c>
      <c r="C8" s="13">
        <v>64</v>
      </c>
      <c r="D8" s="68" t="str">
        <f t="shared" si="0"/>
        <v/>
      </c>
      <c r="E8" s="14">
        <v>71</v>
      </c>
      <c r="F8" s="69" t="str">
        <f t="shared" si="1"/>
        <v/>
      </c>
      <c r="G8" s="127">
        <f t="shared" si="3"/>
        <v>135</v>
      </c>
      <c r="H8" s="126" t="str">
        <f t="shared" si="2"/>
        <v>不合格</v>
      </c>
    </row>
    <row r="9" spans="2:8" ht="20.100000000000001" customHeight="1">
      <c r="B9" s="12" t="s">
        <v>67</v>
      </c>
      <c r="C9" s="13">
        <v>59</v>
      </c>
      <c r="D9" s="68" t="str">
        <f t="shared" si="0"/>
        <v/>
      </c>
      <c r="E9" s="14">
        <v>63</v>
      </c>
      <c r="F9" s="69" t="str">
        <f t="shared" si="1"/>
        <v/>
      </c>
      <c r="G9" s="127">
        <f t="shared" si="3"/>
        <v>122</v>
      </c>
      <c r="H9" s="126" t="str">
        <f t="shared" si="2"/>
        <v>不合格</v>
      </c>
    </row>
    <row r="10" spans="2:8" ht="20.100000000000001" customHeight="1">
      <c r="B10" s="12" t="s">
        <v>68</v>
      </c>
      <c r="C10" s="70"/>
      <c r="D10" s="68" t="str">
        <f t="shared" si="0"/>
        <v/>
      </c>
      <c r="E10" s="71"/>
      <c r="F10" s="69" t="str">
        <f t="shared" si="1"/>
        <v/>
      </c>
      <c r="G10" s="127">
        <f t="shared" si="3"/>
        <v>0</v>
      </c>
      <c r="H10" s="126" t="str">
        <f t="shared" si="2"/>
        <v>不合格</v>
      </c>
    </row>
    <row r="11" spans="2:8" ht="20.100000000000001" customHeight="1">
      <c r="B11" s="12" t="s">
        <v>69</v>
      </c>
      <c r="C11" s="13">
        <v>83</v>
      </c>
      <c r="D11" s="68" t="str">
        <f t="shared" si="0"/>
        <v>○</v>
      </c>
      <c r="E11" s="14">
        <v>86</v>
      </c>
      <c r="F11" s="69" t="str">
        <f t="shared" si="1"/>
        <v>○</v>
      </c>
      <c r="G11" s="127">
        <f t="shared" si="3"/>
        <v>169</v>
      </c>
      <c r="H11" s="126" t="str">
        <f t="shared" si="2"/>
        <v>合格</v>
      </c>
    </row>
    <row r="12" spans="2:8" ht="20.100000000000001" customHeight="1">
      <c r="B12" s="16" t="s">
        <v>70</v>
      </c>
      <c r="C12" s="17">
        <v>100</v>
      </c>
      <c r="D12" s="72" t="str">
        <f t="shared" si="0"/>
        <v>○</v>
      </c>
      <c r="E12" s="18">
        <v>99</v>
      </c>
      <c r="F12" s="73" t="str">
        <f t="shared" si="1"/>
        <v>○</v>
      </c>
      <c r="G12" s="127">
        <f t="shared" si="3"/>
        <v>199</v>
      </c>
      <c r="H12" s="126" t="str">
        <f t="shared" si="2"/>
        <v>合格</v>
      </c>
    </row>
    <row r="13" spans="2:8" ht="20.100000000000001" customHeight="1">
      <c r="B13" s="16" t="s">
        <v>71</v>
      </c>
      <c r="C13" s="17">
        <v>90</v>
      </c>
      <c r="D13" s="72" t="str">
        <f t="shared" si="0"/>
        <v>○</v>
      </c>
      <c r="E13" s="18">
        <v>59</v>
      </c>
      <c r="F13" s="73" t="str">
        <f t="shared" si="1"/>
        <v/>
      </c>
      <c r="G13" s="127">
        <f t="shared" si="3"/>
        <v>149</v>
      </c>
      <c r="H13" s="126" t="str">
        <f t="shared" si="2"/>
        <v>不合格</v>
      </c>
    </row>
    <row r="14" spans="2:8" ht="20.100000000000001" customHeight="1" thickBot="1">
      <c r="B14" s="16" t="s">
        <v>72</v>
      </c>
      <c r="C14" s="17">
        <v>88</v>
      </c>
      <c r="D14" s="72" t="str">
        <f t="shared" si="0"/>
        <v>○</v>
      </c>
      <c r="E14" s="18">
        <v>74</v>
      </c>
      <c r="F14" s="73" t="str">
        <f t="shared" si="1"/>
        <v/>
      </c>
      <c r="G14" s="128">
        <f t="shared" si="3"/>
        <v>162</v>
      </c>
      <c r="H14" s="129" t="str">
        <f t="shared" si="2"/>
        <v>合格</v>
      </c>
    </row>
    <row r="15" spans="2:8" ht="20.100000000000001" customHeight="1" thickBot="1">
      <c r="B15" s="74" t="s">
        <v>60</v>
      </c>
      <c r="C15" s="75">
        <f>COUNT(C6:C14)</f>
        <v>8</v>
      </c>
      <c r="D15" s="76"/>
      <c r="E15" s="77">
        <f>COUNT(E6:E14)</f>
        <v>8</v>
      </c>
      <c r="F15" s="76"/>
      <c r="G15" s="76"/>
      <c r="H15" s="78"/>
    </row>
    <row r="16" spans="2:8" ht="20.100000000000001" customHeight="1">
      <c r="B16" s="79" t="s">
        <v>54</v>
      </c>
      <c r="C16" s="80">
        <v>80</v>
      </c>
      <c r="D16" s="1"/>
      <c r="E16" s="1"/>
      <c r="F16" s="1"/>
      <c r="G16" s="1"/>
      <c r="H16" s="1"/>
    </row>
    <row r="17" spans="2:8" ht="20.100000000000001" customHeight="1" thickBot="1">
      <c r="B17" s="81" t="s">
        <v>55</v>
      </c>
      <c r="C17" s="82">
        <v>75</v>
      </c>
      <c r="D17" s="1"/>
      <c r="E17" s="1"/>
      <c r="F17" s="1"/>
      <c r="G17" s="1"/>
      <c r="H17" s="1"/>
    </row>
  </sheetData>
  <mergeCells count="1">
    <mergeCell ref="B2:H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問題7</vt:lpstr>
      <vt:lpstr>問題8</vt:lpstr>
      <vt:lpstr>問題9</vt:lpstr>
      <vt:lpstr>問題10</vt:lpstr>
      <vt:lpstr>問題11</vt:lpstr>
      <vt:lpstr>問題12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2020-03-11T03:11:24Z</dcterms:created>
  <dcterms:modified xsi:type="dcterms:W3CDTF">2023-04-05T06:42:07Z</dcterms:modified>
</cp:coreProperties>
</file>