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C08B53B6-D0F1-4583-B2FF-E06D6794E6E2}" xr6:coauthVersionLast="36" xr6:coauthVersionMax="36" xr10:uidLastSave="{00000000-0000-0000-0000-000000000000}"/>
  <bookViews>
    <workbookView xWindow="4545" yWindow="255" windowWidth="18915" windowHeight="12855" tabRatio="743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</sheets>
  <definedNames>
    <definedName name="_xlnm.Print_Area" localSheetId="2">問題3!$B$4:$H$17</definedName>
    <definedName name="_xlnm.Print_Area" localSheetId="5">問題6!$B$5:$O$39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6" l="1"/>
  <c r="J38" i="6"/>
  <c r="H38" i="6"/>
  <c r="G38" i="6"/>
  <c r="E38" i="6"/>
  <c r="D38" i="6"/>
  <c r="N37" i="6"/>
  <c r="M37" i="6"/>
  <c r="O37" i="6" s="1"/>
  <c r="L37" i="6"/>
  <c r="I37" i="6"/>
  <c r="F37" i="6"/>
  <c r="N36" i="6"/>
  <c r="O36" i="6" s="1"/>
  <c r="M36" i="6"/>
  <c r="L36" i="6"/>
  <c r="I36" i="6"/>
  <c r="F36" i="6"/>
  <c r="N35" i="6"/>
  <c r="M35" i="6"/>
  <c r="O35" i="6" s="1"/>
  <c r="L35" i="6"/>
  <c r="I35" i="6"/>
  <c r="I38" i="6" s="1"/>
  <c r="F35" i="6"/>
  <c r="K34" i="6"/>
  <c r="J34" i="6"/>
  <c r="H34" i="6"/>
  <c r="G34" i="6"/>
  <c r="E34" i="6"/>
  <c r="D34" i="6"/>
  <c r="N33" i="6"/>
  <c r="M33" i="6"/>
  <c r="L33" i="6"/>
  <c r="I33" i="6"/>
  <c r="F33" i="6"/>
  <c r="N32" i="6"/>
  <c r="M32" i="6"/>
  <c r="O32" i="6" s="1"/>
  <c r="L32" i="6"/>
  <c r="I32" i="6"/>
  <c r="F32" i="6"/>
  <c r="N31" i="6"/>
  <c r="N34" i="6" s="1"/>
  <c r="M31" i="6"/>
  <c r="L31" i="6"/>
  <c r="I31" i="6"/>
  <c r="F31" i="6"/>
  <c r="F34" i="6" s="1"/>
  <c r="K30" i="6"/>
  <c r="J30" i="6"/>
  <c r="H30" i="6"/>
  <c r="G30" i="6"/>
  <c r="E30" i="6"/>
  <c r="D30" i="6"/>
  <c r="N29" i="6"/>
  <c r="M29" i="6"/>
  <c r="O29" i="6" s="1"/>
  <c r="L29" i="6"/>
  <c r="I29" i="6"/>
  <c r="F29" i="6"/>
  <c r="N28" i="6"/>
  <c r="O28" i="6" s="1"/>
  <c r="M28" i="6"/>
  <c r="L28" i="6"/>
  <c r="I28" i="6"/>
  <c r="F28" i="6"/>
  <c r="N27" i="6"/>
  <c r="M27" i="6"/>
  <c r="O27" i="6" s="1"/>
  <c r="L27" i="6"/>
  <c r="I27" i="6"/>
  <c r="F27" i="6"/>
  <c r="K26" i="6"/>
  <c r="J26" i="6"/>
  <c r="H26" i="6"/>
  <c r="G26" i="6"/>
  <c r="E26" i="6"/>
  <c r="D26" i="6"/>
  <c r="N25" i="6"/>
  <c r="M25" i="6"/>
  <c r="L25" i="6"/>
  <c r="I25" i="6"/>
  <c r="F25" i="6"/>
  <c r="N24" i="6"/>
  <c r="M24" i="6"/>
  <c r="O24" i="6" s="1"/>
  <c r="L24" i="6"/>
  <c r="I24" i="6"/>
  <c r="F24" i="6"/>
  <c r="N23" i="6"/>
  <c r="N26" i="6" s="1"/>
  <c r="M23" i="6"/>
  <c r="L23" i="6"/>
  <c r="I23" i="6"/>
  <c r="F23" i="6"/>
  <c r="F26" i="6" s="1"/>
  <c r="K22" i="6"/>
  <c r="J22" i="6"/>
  <c r="H22" i="6"/>
  <c r="G22" i="6"/>
  <c r="E22" i="6"/>
  <c r="D22" i="6"/>
  <c r="N21" i="6"/>
  <c r="M21" i="6"/>
  <c r="O21" i="6" s="1"/>
  <c r="L21" i="6"/>
  <c r="I21" i="6"/>
  <c r="F21" i="6"/>
  <c r="N20" i="6"/>
  <c r="N22" i="6" s="1"/>
  <c r="M20" i="6"/>
  <c r="L20" i="6"/>
  <c r="I20" i="6"/>
  <c r="F20" i="6"/>
  <c r="K19" i="6"/>
  <c r="J19" i="6"/>
  <c r="H19" i="6"/>
  <c r="G19" i="6"/>
  <c r="E19" i="6"/>
  <c r="D19" i="6"/>
  <c r="N18" i="6"/>
  <c r="M18" i="6"/>
  <c r="O18" i="6" s="1"/>
  <c r="L18" i="6"/>
  <c r="I18" i="6"/>
  <c r="F18" i="6"/>
  <c r="N17" i="6"/>
  <c r="M17" i="6"/>
  <c r="L17" i="6"/>
  <c r="I17" i="6"/>
  <c r="F17" i="6"/>
  <c r="N16" i="6"/>
  <c r="M16" i="6"/>
  <c r="O16" i="6" s="1"/>
  <c r="L16" i="6"/>
  <c r="I16" i="6"/>
  <c r="F16" i="6"/>
  <c r="N15" i="6"/>
  <c r="M15" i="6"/>
  <c r="L15" i="6"/>
  <c r="I15" i="6"/>
  <c r="F15" i="6"/>
  <c r="F19" i="6" s="1"/>
  <c r="K14" i="6"/>
  <c r="J14" i="6"/>
  <c r="H14" i="6"/>
  <c r="G14" i="6"/>
  <c r="E14" i="6"/>
  <c r="D14" i="6"/>
  <c r="N13" i="6"/>
  <c r="M13" i="6"/>
  <c r="O13" i="6" s="1"/>
  <c r="L13" i="6"/>
  <c r="I13" i="6"/>
  <c r="F13" i="6"/>
  <c r="N12" i="6"/>
  <c r="O12" i="6" s="1"/>
  <c r="M12" i="6"/>
  <c r="L12" i="6"/>
  <c r="I12" i="6"/>
  <c r="F12" i="6"/>
  <c r="N11" i="6"/>
  <c r="M11" i="6"/>
  <c r="O11" i="6" s="1"/>
  <c r="L11" i="6"/>
  <c r="I11" i="6"/>
  <c r="F11" i="6"/>
  <c r="N10" i="6"/>
  <c r="M10" i="6"/>
  <c r="L10" i="6"/>
  <c r="I10" i="6"/>
  <c r="F10" i="6"/>
  <c r="N9" i="6"/>
  <c r="M9" i="6"/>
  <c r="O9" i="6" s="1"/>
  <c r="L9" i="6"/>
  <c r="I9" i="6"/>
  <c r="I14" i="6" s="1"/>
  <c r="F9" i="6"/>
  <c r="D16" i="5"/>
  <c r="E10" i="5" s="1"/>
  <c r="H16" i="5"/>
  <c r="I10" i="5" s="1"/>
  <c r="I13" i="5"/>
  <c r="G14" i="5"/>
  <c r="E13" i="5"/>
  <c r="D15" i="5"/>
  <c r="F16" i="5"/>
  <c r="G13" i="5" s="1"/>
  <c r="H15" i="5"/>
  <c r="F15" i="5"/>
  <c r="J14" i="5"/>
  <c r="K14" i="5" s="1"/>
  <c r="J13" i="5"/>
  <c r="K13" i="5" s="1"/>
  <c r="J12" i="5"/>
  <c r="K12" i="5" s="1"/>
  <c r="J11" i="5"/>
  <c r="K11" i="5" s="1"/>
  <c r="J10" i="5"/>
  <c r="K10" i="5" s="1"/>
  <c r="K9" i="5"/>
  <c r="J9" i="5"/>
  <c r="J16" i="5" s="1"/>
  <c r="J8" i="4"/>
  <c r="I15" i="4"/>
  <c r="H15" i="4"/>
  <c r="G15" i="4"/>
  <c r="F15" i="4"/>
  <c r="E15" i="4"/>
  <c r="D15" i="4"/>
  <c r="I14" i="4"/>
  <c r="H14" i="4"/>
  <c r="G14" i="4"/>
  <c r="F14" i="4"/>
  <c r="E14" i="4"/>
  <c r="D14" i="4"/>
  <c r="C14" i="4"/>
  <c r="J13" i="4"/>
  <c r="J12" i="4"/>
  <c r="J11" i="4"/>
  <c r="J15" i="4" s="1"/>
  <c r="J10" i="4"/>
  <c r="J9" i="4"/>
  <c r="F17" i="3"/>
  <c r="E17" i="3"/>
  <c r="D17" i="3"/>
  <c r="C17" i="3"/>
  <c r="F16" i="3"/>
  <c r="E16" i="3"/>
  <c r="D16" i="3"/>
  <c r="C16" i="3"/>
  <c r="F13" i="3"/>
  <c r="E13" i="3"/>
  <c r="D13" i="3"/>
  <c r="C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H13" i="3" s="1"/>
  <c r="G6" i="3"/>
  <c r="K16" i="5" l="1"/>
  <c r="G12" i="5"/>
  <c r="L14" i="6"/>
  <c r="I19" i="6"/>
  <c r="I26" i="6"/>
  <c r="O10" i="6"/>
  <c r="O17" i="6"/>
  <c r="F22" i="6"/>
  <c r="G39" i="6"/>
  <c r="L26" i="6"/>
  <c r="O25" i="6"/>
  <c r="L34" i="6"/>
  <c r="L39" i="6" s="1"/>
  <c r="O33" i="6"/>
  <c r="D39" i="6"/>
  <c r="L19" i="6"/>
  <c r="E39" i="6"/>
  <c r="N30" i="6"/>
  <c r="I34" i="6"/>
  <c r="N38" i="6"/>
  <c r="J14" i="4"/>
  <c r="K14" i="4" s="1"/>
  <c r="G11" i="5"/>
  <c r="J15" i="5"/>
  <c r="G10" i="5"/>
  <c r="N14" i="6"/>
  <c r="N39" i="6" s="1"/>
  <c r="M19" i="6"/>
  <c r="I22" i="6"/>
  <c r="I39" i="6" s="1"/>
  <c r="L22" i="6"/>
  <c r="H39" i="6"/>
  <c r="M26" i="6"/>
  <c r="F30" i="6"/>
  <c r="I30" i="6"/>
  <c r="M34" i="6"/>
  <c r="O34" i="6" s="1"/>
  <c r="F38" i="6"/>
  <c r="L11" i="4"/>
  <c r="G9" i="5"/>
  <c r="N19" i="6"/>
  <c r="J39" i="6"/>
  <c r="G13" i="3"/>
  <c r="E12" i="5"/>
  <c r="F14" i="6"/>
  <c r="K39" i="6"/>
  <c r="L30" i="6"/>
  <c r="L38" i="6"/>
  <c r="O26" i="6"/>
  <c r="M14" i="6"/>
  <c r="O14" i="6" s="1"/>
  <c r="O15" i="6"/>
  <c r="O20" i="6"/>
  <c r="M22" i="6"/>
  <c r="O23" i="6"/>
  <c r="M30" i="6"/>
  <c r="O30" i="6" s="1"/>
  <c r="O31" i="6"/>
  <c r="M38" i="6"/>
  <c r="O38" i="6" s="1"/>
  <c r="E9" i="5"/>
  <c r="E11" i="5"/>
  <c r="E14" i="5"/>
  <c r="I12" i="5"/>
  <c r="I9" i="5"/>
  <c r="I11" i="5"/>
  <c r="I14" i="5"/>
  <c r="K15" i="5"/>
  <c r="C5" i="5" s="1"/>
  <c r="L12" i="4"/>
  <c r="L9" i="4"/>
  <c r="L13" i="4"/>
  <c r="K8" i="4"/>
  <c r="K9" i="4"/>
  <c r="K10" i="4"/>
  <c r="K11" i="4"/>
  <c r="K12" i="4"/>
  <c r="K13" i="4"/>
  <c r="M8" i="4"/>
  <c r="M9" i="4"/>
  <c r="M10" i="4"/>
  <c r="M11" i="4"/>
  <c r="M12" i="4"/>
  <c r="M13" i="4"/>
  <c r="L8" i="4"/>
  <c r="F39" i="6" l="1"/>
  <c r="L10" i="4"/>
  <c r="O19" i="6"/>
  <c r="O22" i="6"/>
  <c r="M39" i="6"/>
  <c r="O39" i="6" s="1"/>
  <c r="G8" i="1" l="1"/>
  <c r="G9" i="1"/>
  <c r="G10" i="1"/>
  <c r="G13" i="1" s="1"/>
  <c r="G11" i="1"/>
  <c r="G12" i="1"/>
  <c r="G14" i="1" l="1"/>
  <c r="G15" i="1" s="1"/>
  <c r="D5" i="1" s="1"/>
  <c r="F13" i="2"/>
  <c r="E13" i="2"/>
  <c r="D13" i="2"/>
  <c r="C13" i="2"/>
  <c r="F12" i="2"/>
  <c r="E12" i="2"/>
  <c r="D12" i="2"/>
  <c r="C12" i="2"/>
  <c r="G12" i="2" s="1"/>
  <c r="H10" i="2"/>
  <c r="G10" i="2"/>
  <c r="H9" i="2"/>
  <c r="G9" i="2"/>
  <c r="H8" i="2"/>
  <c r="G8" i="2"/>
  <c r="H13" i="2" l="1"/>
  <c r="H12" i="2"/>
  <c r="G13" i="2"/>
</calcChain>
</file>

<file path=xl/sharedStrings.xml><?xml version="1.0" encoding="utf-8"?>
<sst xmlns="http://schemas.openxmlformats.org/spreadsheetml/2006/main" count="170" uniqueCount="118">
  <si>
    <t>御請求金額</t>
    <rPh sb="0" eb="3">
      <t>ゴセイキュウ</t>
    </rPh>
    <rPh sb="3" eb="5">
      <t>キンガク</t>
    </rPh>
    <phoneticPr fontId="3"/>
  </si>
  <si>
    <t>No.</t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</si>
  <si>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</si>
  <si>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</si>
  <si>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</si>
  <si>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W10</t>
    <phoneticPr fontId="3"/>
  </si>
  <si>
    <t>タオルセット</t>
    <phoneticPr fontId="3"/>
  </si>
  <si>
    <t>H13</t>
    <phoneticPr fontId="3"/>
  </si>
  <si>
    <t>菓子詰め合わせ</t>
    <rPh sb="0" eb="2">
      <t>カシ</t>
    </rPh>
    <rPh sb="2" eb="3">
      <t>ツ</t>
    </rPh>
    <rPh sb="4" eb="5">
      <t>ア</t>
    </rPh>
    <phoneticPr fontId="3"/>
  </si>
  <si>
    <t>Y15</t>
    <phoneticPr fontId="3"/>
  </si>
  <si>
    <t>清水焼皿セット</t>
    <rPh sb="0" eb="2">
      <t>キヨミズ</t>
    </rPh>
    <rPh sb="2" eb="3">
      <t>ヤキ</t>
    </rPh>
    <rPh sb="3" eb="4">
      <t>サラ</t>
    </rPh>
    <phoneticPr fontId="3"/>
  </si>
  <si>
    <t>G18</t>
    <phoneticPr fontId="3"/>
  </si>
  <si>
    <t>味わいギフトセット</t>
    <rPh sb="0" eb="1">
      <t>アジ</t>
    </rPh>
    <phoneticPr fontId="3"/>
  </si>
  <si>
    <t>G19</t>
    <phoneticPr fontId="3"/>
  </si>
  <si>
    <t>グルメセット</t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</si>
  <si>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</si>
  <si>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</si>
  <si>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</si>
  <si>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備考</t>
    <rPh sb="0" eb="2">
      <t>ビコウ</t>
    </rPh>
    <phoneticPr fontId="3"/>
  </si>
  <si>
    <t>M2003</t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</si>
  <si>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</si>
  <si>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</si>
  <si>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期合計</t>
    <rPh sb="0" eb="1">
      <t>キ</t>
    </rPh>
    <rPh sb="1" eb="3">
      <t>ゴウケイ</t>
    </rPh>
    <phoneticPr fontId="3"/>
  </si>
  <si>
    <t>支店</t>
    <rPh sb="0" eb="2">
      <t>シテン</t>
    </rPh>
    <phoneticPr fontId="6"/>
  </si>
  <si>
    <t>売上数</t>
    <rPh sb="0" eb="2">
      <t>ウリアゲ</t>
    </rPh>
    <rPh sb="2" eb="3">
      <t>スウ</t>
    </rPh>
    <phoneticPr fontId="6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</si>
  <si>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</si>
  <si>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</si>
  <si>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</si>
  <si>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合計</t>
    <rPh sb="0" eb="2">
      <t>ゴウケイ</t>
    </rPh>
    <phoneticPr fontId="6"/>
  </si>
  <si>
    <t>支店平均</t>
    <rPh sb="0" eb="2">
      <t>シテン</t>
    </rPh>
    <rPh sb="2" eb="4">
      <t>ヘイキン</t>
    </rPh>
    <phoneticPr fontId="6"/>
  </si>
  <si>
    <t>模試１</t>
    <rPh sb="0" eb="2">
      <t>モシ</t>
    </rPh>
    <phoneticPr fontId="6"/>
  </si>
  <si>
    <t>模試２</t>
    <rPh sb="0" eb="2">
      <t>モシ</t>
    </rPh>
    <phoneticPr fontId="6"/>
  </si>
  <si>
    <t>模試３</t>
    <rPh sb="0" eb="2">
      <t>モシ</t>
    </rPh>
    <phoneticPr fontId="6"/>
  </si>
  <si>
    <t>模試４</t>
    <rPh sb="0" eb="2">
      <t>モシ</t>
    </rPh>
    <phoneticPr fontId="6"/>
  </si>
  <si>
    <t>個人合計</t>
    <rPh sb="0" eb="2">
      <t>コジン</t>
    </rPh>
    <rPh sb="2" eb="4">
      <t>ゴウケイ</t>
    </rPh>
    <phoneticPr fontId="6"/>
  </si>
  <si>
    <t>最高点</t>
    <rPh sb="0" eb="3">
      <t>サイコウテン</t>
    </rPh>
    <phoneticPr fontId="6"/>
  </si>
  <si>
    <t>最低点</t>
    <rPh sb="0" eb="2">
      <t>サイテイ</t>
    </rPh>
    <rPh sb="2" eb="3">
      <t>テン</t>
    </rPh>
    <phoneticPr fontId="6"/>
  </si>
  <si>
    <t>サービス</t>
  </si>
  <si>
    <t>11月</t>
  </si>
  <si>
    <t>12月</t>
  </si>
  <si>
    <t>1月</t>
  </si>
  <si>
    <t>2月</t>
  </si>
  <si>
    <t>3月</t>
  </si>
  <si>
    <t>ニュース</t>
  </si>
  <si>
    <t>グルメ</t>
  </si>
  <si>
    <t>第２四半期売上実績</t>
    <rPh sb="5" eb="7">
      <t>ウリアゲ</t>
    </rPh>
    <rPh sb="7" eb="9">
      <t>ジッセキ</t>
    </rPh>
    <phoneticPr fontId="7"/>
  </si>
  <si>
    <t>単位：円</t>
    <rPh sb="0" eb="2">
      <t>タンイ</t>
    </rPh>
    <rPh sb="3" eb="4">
      <t>エン</t>
    </rPh>
    <phoneticPr fontId="7"/>
  </si>
  <si>
    <t>7月</t>
    <rPh sb="1" eb="2">
      <t>ガツ</t>
    </rPh>
    <phoneticPr fontId="7"/>
  </si>
  <si>
    <t>8月</t>
  </si>
  <si>
    <t>9月</t>
  </si>
  <si>
    <t>部門合計</t>
    <rPh sb="0" eb="2">
      <t>ブモン</t>
    </rPh>
    <rPh sb="2" eb="4">
      <t>ゴウケイ</t>
    </rPh>
    <phoneticPr fontId="7"/>
  </si>
  <si>
    <t>総合計</t>
    <rPh sb="0" eb="1">
      <t>ソウ</t>
    </rPh>
    <rPh sb="1" eb="3">
      <t>ゴウケイ</t>
    </rPh>
    <phoneticPr fontId="7"/>
  </si>
  <si>
    <t>県名</t>
    <rPh sb="0" eb="2">
      <t>ケンメイ</t>
    </rPh>
    <phoneticPr fontId="7"/>
  </si>
  <si>
    <t>支店名</t>
    <rPh sb="0" eb="3">
      <t>シテンメイ</t>
    </rPh>
    <phoneticPr fontId="7"/>
  </si>
  <si>
    <t>合計</t>
    <rPh sb="0" eb="2">
      <t>ゴウケイ</t>
    </rPh>
    <phoneticPr fontId="7"/>
  </si>
  <si>
    <t>東京</t>
    <rPh sb="0" eb="2">
      <t>トウキョウ</t>
    </rPh>
    <phoneticPr fontId="7"/>
  </si>
  <si>
    <t>第1支店</t>
    <rPh sb="0" eb="1">
      <t>ダイ</t>
    </rPh>
    <rPh sb="2" eb="4">
      <t>シテン</t>
    </rPh>
    <phoneticPr fontId="7"/>
  </si>
  <si>
    <t>第2支店</t>
    <rPh sb="0" eb="1">
      <t>ダイ</t>
    </rPh>
    <rPh sb="2" eb="4">
      <t>シテン</t>
    </rPh>
    <phoneticPr fontId="7"/>
  </si>
  <si>
    <t>第3支店</t>
    <rPh sb="0" eb="1">
      <t>ダイ</t>
    </rPh>
    <rPh sb="2" eb="4">
      <t>シテン</t>
    </rPh>
    <phoneticPr fontId="7"/>
  </si>
  <si>
    <t>第4支店</t>
    <rPh sb="0" eb="1">
      <t>ダイ</t>
    </rPh>
    <rPh sb="2" eb="4">
      <t>シテン</t>
    </rPh>
    <phoneticPr fontId="7"/>
  </si>
  <si>
    <t>第5支店</t>
    <rPh sb="0" eb="1">
      <t>ダイ</t>
    </rPh>
    <rPh sb="2" eb="4">
      <t>シテン</t>
    </rPh>
    <phoneticPr fontId="7"/>
  </si>
  <si>
    <t>千葉</t>
    <rPh sb="0" eb="2">
      <t>チバ</t>
    </rPh>
    <phoneticPr fontId="7"/>
  </si>
  <si>
    <t>群馬</t>
    <rPh sb="0" eb="2">
      <t>グンマ</t>
    </rPh>
    <phoneticPr fontId="7"/>
  </si>
  <si>
    <t>埼玉</t>
    <rPh sb="0" eb="2">
      <t>サイタマ</t>
    </rPh>
    <phoneticPr fontId="7"/>
  </si>
  <si>
    <t>栃木</t>
    <rPh sb="0" eb="2">
      <t>トチギ</t>
    </rPh>
    <phoneticPr fontId="7"/>
  </si>
  <si>
    <t>茨城</t>
    <rPh sb="0" eb="2">
      <t>イバラギ</t>
    </rPh>
    <phoneticPr fontId="7"/>
  </si>
  <si>
    <t>人数合計</t>
    <rPh sb="0" eb="2">
      <t>ニンズウ</t>
    </rPh>
    <rPh sb="2" eb="4">
      <t>ゴウケイ</t>
    </rPh>
    <phoneticPr fontId="6"/>
  </si>
  <si>
    <t>5月</t>
  </si>
  <si>
    <t>6月</t>
  </si>
  <si>
    <t>平均</t>
    <rPh sb="0" eb="2">
      <t>ヘイキン</t>
    </rPh>
    <phoneticPr fontId="6"/>
  </si>
  <si>
    <t>お振込手数料は貴社ご負担にてお願い致します。</t>
    <phoneticPr fontId="3"/>
  </si>
  <si>
    <t>解答</t>
    <rPh sb="0" eb="2">
      <t>カイトウ</t>
    </rPh>
    <phoneticPr fontId="2"/>
  </si>
  <si>
    <t>解答</t>
    <rPh sb="0" eb="2">
      <t>カイトウ</t>
    </rPh>
    <phoneticPr fontId="3"/>
  </si>
  <si>
    <t>個人平均</t>
    <rPh sb="0" eb="2">
      <t>コジン</t>
    </rPh>
    <rPh sb="2" eb="4">
      <t>ヘイキン</t>
    </rPh>
    <phoneticPr fontId="2"/>
  </si>
  <si>
    <t>平均</t>
    <rPh sb="0" eb="2">
      <t>ヘイキン</t>
    </rPh>
    <phoneticPr fontId="2"/>
  </si>
  <si>
    <t>ホームページアクセスランキング</t>
    <phoneticPr fontId="2"/>
  </si>
  <si>
    <t>単位：千</t>
    <rPh sb="0" eb="2">
      <t>タンイ</t>
    </rPh>
    <rPh sb="3" eb="4">
      <t>セン</t>
    </rPh>
    <phoneticPr fontId="2"/>
  </si>
  <si>
    <t>目標数</t>
    <rPh sb="0" eb="2">
      <t>モクヒョウ</t>
    </rPh>
    <rPh sb="2" eb="3">
      <t>スウ</t>
    </rPh>
    <phoneticPr fontId="2"/>
  </si>
  <si>
    <t>10月</t>
    <rPh sb="2" eb="3">
      <t>ガツ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</si>
  <si>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</si>
  <si>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</si>
  <si>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ランキング</t>
    <phoneticPr fontId="2"/>
  </si>
  <si>
    <t>構成比</t>
    <rPh sb="0" eb="3">
      <t>コウセイヒ</t>
    </rPh>
    <phoneticPr fontId="2"/>
  </si>
  <si>
    <t>スポーツ</t>
    <phoneticPr fontId="2"/>
  </si>
  <si>
    <t>ショッピング</t>
    <phoneticPr fontId="2"/>
  </si>
  <si>
    <t>トラベル</t>
    <phoneticPr fontId="2"/>
  </si>
  <si>
    <t>その他</t>
    <rPh sb="2" eb="3">
      <t>タ</t>
    </rPh>
    <phoneticPr fontId="2"/>
  </si>
  <si>
    <t>最高アクセス数</t>
    <rPh sb="0" eb="2">
      <t>サイコウ</t>
    </rPh>
    <rPh sb="6" eb="7">
      <t>スウ</t>
    </rPh>
    <phoneticPr fontId="2"/>
  </si>
  <si>
    <t>ツアー売上合計</t>
    <rPh sb="3" eb="5">
      <t>ウリアゲ</t>
    </rPh>
    <rPh sb="5" eb="7">
      <t>ゴウケイ</t>
    </rPh>
    <phoneticPr fontId="2"/>
  </si>
  <si>
    <t>ツアー名</t>
    <rPh sb="3" eb="4">
      <t>メイ</t>
    </rPh>
    <phoneticPr fontId="2"/>
  </si>
  <si>
    <t>料金</t>
    <rPh sb="0" eb="2">
      <t>リョウキン</t>
    </rPh>
    <phoneticPr fontId="2"/>
  </si>
  <si>
    <t>人数</t>
    <rPh sb="0" eb="2">
      <t>ニンズウ</t>
    </rPh>
    <phoneticPr fontId="2"/>
  </si>
  <si>
    <t>売上合計</t>
    <rPh sb="0" eb="2">
      <t>ウリアゲ</t>
    </rPh>
    <rPh sb="2" eb="4">
      <t>ゴウケイ</t>
    </rPh>
    <phoneticPr fontId="2"/>
  </si>
  <si>
    <t>4月</t>
    <rPh sb="1" eb="2">
      <t>ガツ</t>
    </rPh>
    <phoneticPr fontId="2"/>
  </si>
  <si>
    <t>人気</t>
    <rPh sb="0" eb="2">
      <t>ニンキ</t>
    </rPh>
    <phoneticPr fontId="2"/>
  </si>
  <si>
    <t>スイーツ食べ放題ツアー</t>
    <rPh sb="4" eb="5">
      <t>タ</t>
    </rPh>
    <rPh sb="6" eb="8">
      <t>ホウダイ</t>
    </rPh>
    <phoneticPr fontId="2"/>
  </si>
  <si>
    <t>アウトレットショッピングツアー</t>
    <phoneticPr fontId="2"/>
  </si>
  <si>
    <t>『本ズワイがに』食べ放題ツアー</t>
    <phoneticPr fontId="2"/>
  </si>
  <si>
    <t>日帰り温泉ツアー</t>
    <rPh sb="0" eb="2">
      <t>ヒガエ</t>
    </rPh>
    <rPh sb="3" eb="5">
      <t>オンセン</t>
    </rPh>
    <phoneticPr fontId="2"/>
  </si>
  <si>
    <t>海鮮丼＆寿司食べ放題ツアー</t>
    <rPh sb="0" eb="3">
      <t>カイセンドン</t>
    </rPh>
    <rPh sb="4" eb="6">
      <t>スシ</t>
    </rPh>
    <rPh sb="6" eb="7">
      <t>タ</t>
    </rPh>
    <rPh sb="8" eb="10">
      <t>ホウダイ</t>
    </rPh>
    <phoneticPr fontId="2"/>
  </si>
  <si>
    <t>ワイナリー見学＆試飲ツアー</t>
    <rPh sb="5" eb="7">
      <t>ケンガク</t>
    </rPh>
    <rPh sb="8" eb="10">
      <t>シイン</t>
    </rPh>
    <phoneticPr fontId="2"/>
  </si>
  <si>
    <t>神奈川</t>
    <rPh sb="0" eb="3">
      <t>カナガワ</t>
    </rPh>
    <phoneticPr fontId="7"/>
  </si>
  <si>
    <t>飲料部門</t>
    <rPh sb="0" eb="2">
      <t>インリョウ</t>
    </rPh>
    <rPh sb="2" eb="4">
      <t>ブモン</t>
    </rPh>
    <phoneticPr fontId="7"/>
  </si>
  <si>
    <t>食品部門</t>
    <rPh sb="0" eb="2">
      <t>ショクヒン</t>
    </rPh>
    <rPh sb="2" eb="4">
      <t>ブモン</t>
    </rPh>
    <phoneticPr fontId="7"/>
  </si>
  <si>
    <t>支店</t>
    <rPh sb="0" eb="2">
      <t>シテン</t>
    </rPh>
    <phoneticPr fontId="6"/>
  </si>
  <si>
    <t>単位：点</t>
    <rPh sb="0" eb="2">
      <t>タンイ</t>
    </rPh>
    <rPh sb="3" eb="4">
      <t>テン</t>
    </rPh>
    <phoneticPr fontId="2"/>
  </si>
  <si>
    <t>生徒A</t>
    <rPh sb="0" eb="2">
      <t>セイト</t>
    </rPh>
    <phoneticPr fontId="6"/>
  </si>
  <si>
    <t>生徒B</t>
    <rPh sb="0" eb="2">
      <t>セイト</t>
    </rPh>
    <phoneticPr fontId="6"/>
  </si>
  <si>
    <t>生徒C</t>
    <rPh sb="0" eb="2">
      <t>セイト</t>
    </rPh>
    <phoneticPr fontId="6"/>
  </si>
  <si>
    <t>生徒D</t>
    <rPh sb="0" eb="2">
      <t>セイト</t>
    </rPh>
    <phoneticPr fontId="6"/>
  </si>
  <si>
    <t>生徒E</t>
    <rPh sb="0" eb="2">
      <t>セイト</t>
    </rPh>
    <phoneticPr fontId="6"/>
  </si>
  <si>
    <t>生徒F</t>
    <rPh sb="0" eb="2">
      <t>セイト</t>
    </rPh>
    <phoneticPr fontId="6"/>
  </si>
  <si>
    <t>生徒G</t>
    <rPh sb="0" eb="2">
      <t>セイト</t>
    </rPh>
    <phoneticPr fontId="6"/>
  </si>
  <si>
    <t>※お振込先口座： XYZ銀行　海岸支店　普通　010XXXX</t>
    <rPh sb="2" eb="4">
      <t>フリコミ</t>
    </rPh>
    <rPh sb="4" eb="5">
      <t>サキ</t>
    </rPh>
    <rPh sb="5" eb="7">
      <t>コウザ</t>
    </rPh>
    <rPh sb="12" eb="14">
      <t>ギンコウ</t>
    </rPh>
    <rPh sb="15" eb="17">
      <t>カイガン</t>
    </rPh>
    <rPh sb="17" eb="19">
      <t>シテン</t>
    </rPh>
    <rPh sb="20" eb="22">
      <t>フツウ</t>
    </rPh>
    <phoneticPr fontId="3"/>
  </si>
  <si>
    <t>単価(円)</t>
    <rPh sb="0" eb="2">
      <t>タンカ</t>
    </rPh>
    <rPh sb="3" eb="4">
      <t>エン</t>
    </rPh>
    <phoneticPr fontId="3"/>
  </si>
  <si>
    <t>金額(円)</t>
    <rPh sb="0" eb="2">
      <t>キンガク</t>
    </rPh>
    <rPh sb="3" eb="4">
      <t>エン</t>
    </rPh>
    <phoneticPr fontId="3"/>
  </si>
  <si>
    <t>売上高(万円)</t>
    <rPh sb="0" eb="2">
      <t>ウリアゲ</t>
    </rPh>
    <rPh sb="2" eb="3">
      <t>ダカ</t>
    </rPh>
    <rPh sb="4" eb="5">
      <t>マン</t>
    </rPh>
    <rPh sb="5" eb="6">
      <t>エン</t>
    </rPh>
    <phoneticPr fontId="7"/>
  </si>
  <si>
    <t>※お振込期日： 2023年11月30日</t>
    <rPh sb="2" eb="4">
      <t>フリコミ</t>
    </rPh>
    <rPh sb="4" eb="6">
      <t>キジツ</t>
    </rPh>
    <rPh sb="12" eb="13">
      <t>ネン</t>
    </rPh>
    <rPh sb="15" eb="16">
      <t>ガツ</t>
    </rPh>
    <rPh sb="18" eb="19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</si>
</sst>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"/>
    <numFmt numFmtId="177" formatCode="0.0%"/>
    <numFmt numFmtId="178" formatCode="#,##0.0;[Red]\-#,##0.0"/>
  </numFmts>
  <fonts count="2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FFFFFF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b/>
      <i/>
      <sz val="14"/>
      <color rgb="FF000000"/>
      <name val="ＭＳ Ｐゴシック"/>
      <family val="3"/>
      <charset val="128"/>
    </font>
    <font>
      <b/>
      <i/>
      <u/>
      <sz val="14"/>
      <color rgb="FF000000"/>
      <name val="ＭＳ Ｐゴシック"/>
      <family val="3"/>
      <charset val="128"/>
    </font>
    <font>
      <b/>
      <i/>
      <sz val="11"/>
      <color rgb="FF00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20"/>
      <color rgb="FF000000"/>
      <name val="ＭＳ Ｐ明朝"/>
      <family val="1"/>
      <charset val="128"/>
    </font>
    <font>
      <b/>
      <sz val="22"/>
      <color rgb="FF000000"/>
      <name val="ＭＳ Ｐ明朝"/>
      <family val="1"/>
      <charset val="128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4472C4"/>
        <bgColor rgb="FFFFFFFF"/>
      </patternFill>
    </fill>
    <fill>
      <patternFill patternType="solid">
        <fgColor rgb="FFF8CBAD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FFFF00"/>
        <bgColor rgb="FFFFFFFF"/>
      </patternFill>
    </fill>
    <fill>
      <patternFill patternType="solid">
        <fgColor theme="5" tint="0.79998168889431442"/>
        <bgColor rgb="FF000000"/>
      </patternFill>
    </fill>
  </fills>
  <borders count="1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double">
        <color indexed="64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ashed">
        <color auto="1"/>
      </bottom>
      <diagonal/>
    </border>
    <border>
      <left style="double">
        <color indexed="64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ouble">
        <color indexed="64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indexed="64"/>
      </right>
      <top/>
      <bottom style="dashed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double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ouble">
        <color indexed="64"/>
      </bottom>
      <diagonal/>
    </border>
    <border>
      <left style="double">
        <color indexed="64"/>
      </left>
      <right style="dashed">
        <color auto="1"/>
      </right>
      <top style="dashed">
        <color auto="1"/>
      </top>
      <bottom style="double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indexed="64"/>
      </bottom>
      <diagonal/>
    </border>
    <border>
      <left style="dashed">
        <color auto="1"/>
      </left>
      <right style="double">
        <color indexed="64"/>
      </right>
      <top style="dashed">
        <color auto="1"/>
      </top>
      <bottom style="double">
        <color indexed="64"/>
      </bottom>
      <diagonal/>
    </border>
    <border>
      <left/>
      <right style="dashed">
        <color auto="1"/>
      </right>
      <top style="dashed">
        <color auto="1"/>
      </top>
      <bottom style="double">
        <color indexed="64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ashed">
        <color auto="1"/>
      </right>
      <top/>
      <bottom style="medium">
        <color indexed="64"/>
      </bottom>
      <diagonal/>
    </border>
    <border>
      <left style="dashed">
        <color auto="1"/>
      </left>
      <right style="dashed">
        <color auto="1"/>
      </right>
      <top/>
      <bottom style="medium">
        <color indexed="64"/>
      </bottom>
      <diagonal/>
    </border>
    <border>
      <left style="dashed">
        <color auto="1"/>
      </left>
      <right style="double">
        <color indexed="64"/>
      </right>
      <top/>
      <bottom style="medium">
        <color indexed="64"/>
      </bottom>
      <diagonal/>
    </border>
    <border>
      <left/>
      <right style="dashed">
        <color auto="1"/>
      </right>
      <top/>
      <bottom style="medium">
        <color indexed="64"/>
      </bottom>
      <diagonal/>
    </border>
    <border>
      <left style="dashed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auto="1"/>
      </right>
      <top style="medium">
        <color indexed="64"/>
      </top>
      <bottom style="dotted">
        <color indexed="64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dotted">
        <color indexed="64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6" fontId="5" fillId="0" borderId="5" xfId="3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1" xfId="1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38" fontId="5" fillId="0" borderId="13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0" fontId="5" fillId="0" borderId="18" xfId="0" applyFont="1" applyBorder="1" applyAlignment="1">
      <alignment horizontal="left" vertical="center" indent="2"/>
    </xf>
    <xf numFmtId="0" fontId="5" fillId="0" borderId="19" xfId="0" applyFont="1" applyBorder="1">
      <alignment vertical="center"/>
    </xf>
    <xf numFmtId="38" fontId="5" fillId="0" borderId="20" xfId="1" applyFont="1" applyFill="1" applyBorder="1">
      <alignment vertical="center"/>
    </xf>
    <xf numFmtId="0" fontId="5" fillId="0" borderId="21" xfId="0" applyFont="1" applyBorder="1" applyAlignment="1">
      <alignment horizontal="center" vertical="center"/>
    </xf>
    <xf numFmtId="9" fontId="5" fillId="0" borderId="4" xfId="2" applyFont="1" applyFill="1" applyBorder="1" applyAlignment="1">
      <alignment horizontal="left" vertical="center"/>
    </xf>
    <xf numFmtId="38" fontId="5" fillId="0" borderId="22" xfId="1" applyFont="1" applyFill="1" applyBorder="1">
      <alignment vertical="center"/>
    </xf>
    <xf numFmtId="38" fontId="5" fillId="0" borderId="25" xfId="1" applyFont="1" applyFill="1" applyBorder="1">
      <alignment vertical="center"/>
    </xf>
    <xf numFmtId="0" fontId="4" fillId="0" borderId="39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0" xfId="0" applyFont="1" applyBorder="1">
      <alignment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4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58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>
      <alignment vertical="center"/>
    </xf>
    <xf numFmtId="0" fontId="5" fillId="0" borderId="63" xfId="0" applyFont="1" applyBorder="1">
      <alignment vertical="center"/>
    </xf>
    <xf numFmtId="0" fontId="5" fillId="0" borderId="6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43" xfId="0" applyFont="1" applyBorder="1" applyAlignment="1">
      <alignment horizontal="center" vertical="center"/>
    </xf>
    <xf numFmtId="176" fontId="5" fillId="0" borderId="44" xfId="0" applyNumberFormat="1" applyFont="1" applyBorder="1">
      <alignment vertical="center"/>
    </xf>
    <xf numFmtId="176" fontId="5" fillId="0" borderId="25" xfId="0" applyNumberFormat="1" applyFont="1" applyBorder="1">
      <alignment vertical="center"/>
    </xf>
    <xf numFmtId="176" fontId="5" fillId="0" borderId="45" xfId="0" applyNumberFormat="1" applyFont="1" applyBorder="1">
      <alignment vertical="center"/>
    </xf>
    <xf numFmtId="176" fontId="5" fillId="0" borderId="24" xfId="0" applyNumberFormat="1" applyFont="1" applyBorder="1">
      <alignment vertical="center"/>
    </xf>
    <xf numFmtId="0" fontId="4" fillId="0" borderId="65" xfId="0" applyFont="1" applyBorder="1" applyAlignment="1">
      <alignment horizontal="center" vertical="center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2" fontId="0" fillId="0" borderId="77" xfId="0" applyNumberFormat="1" applyBorder="1">
      <alignment vertical="center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0" fontId="0" fillId="0" borderId="81" xfId="0" applyBorder="1">
      <alignment vertical="center"/>
    </xf>
    <xf numFmtId="0" fontId="0" fillId="0" borderId="82" xfId="0" applyBorder="1">
      <alignment vertical="center"/>
    </xf>
    <xf numFmtId="2" fontId="0" fillId="0" borderId="83" xfId="0" applyNumberFormat="1" applyBorder="1">
      <alignment vertical="center"/>
    </xf>
    <xf numFmtId="0" fontId="0" fillId="0" borderId="85" xfId="0" applyBorder="1">
      <alignment vertical="center"/>
    </xf>
    <xf numFmtId="0" fontId="0" fillId="0" borderId="86" xfId="0" applyBorder="1">
      <alignment vertical="center"/>
    </xf>
    <xf numFmtId="0" fontId="0" fillId="0" borderId="87" xfId="0" applyBorder="1">
      <alignment vertical="center"/>
    </xf>
    <xf numFmtId="0" fontId="0" fillId="0" borderId="88" xfId="0" applyBorder="1">
      <alignment vertical="center"/>
    </xf>
    <xf numFmtId="2" fontId="0" fillId="0" borderId="89" xfId="0" applyNumberFormat="1" applyBorder="1">
      <alignment vertical="center"/>
    </xf>
    <xf numFmtId="2" fontId="0" fillId="0" borderId="91" xfId="0" applyNumberFormat="1" applyBorder="1">
      <alignment vertical="center"/>
    </xf>
    <xf numFmtId="2" fontId="0" fillId="0" borderId="92" xfId="0" applyNumberFormat="1" applyBorder="1">
      <alignment vertical="center"/>
    </xf>
    <xf numFmtId="2" fontId="0" fillId="0" borderId="93" xfId="0" applyNumberFormat="1" applyBorder="1">
      <alignment vertical="center"/>
    </xf>
    <xf numFmtId="2" fontId="0" fillId="0" borderId="94" xfId="0" applyNumberFormat="1" applyBorder="1">
      <alignment vertical="center"/>
    </xf>
    <xf numFmtId="2" fontId="0" fillId="0" borderId="95" xfId="0" applyNumberFormat="1" applyBorder="1">
      <alignment vertical="center"/>
    </xf>
    <xf numFmtId="0" fontId="9" fillId="5" borderId="66" xfId="0" applyFont="1" applyFill="1" applyBorder="1">
      <alignment vertical="center"/>
    </xf>
    <xf numFmtId="0" fontId="9" fillId="5" borderId="67" xfId="0" applyFont="1" applyFill="1" applyBorder="1" applyAlignment="1">
      <alignment horizontal="center" vertical="center"/>
    </xf>
    <xf numFmtId="0" fontId="9" fillId="5" borderId="68" xfId="0" applyFont="1" applyFill="1" applyBorder="1" applyAlignment="1">
      <alignment horizontal="center" vertical="center"/>
    </xf>
    <xf numFmtId="0" fontId="9" fillId="5" borderId="69" xfId="0" applyFont="1" applyFill="1" applyBorder="1" applyAlignment="1">
      <alignment horizontal="center" vertical="center"/>
    </xf>
    <xf numFmtId="0" fontId="9" fillId="5" borderId="70" xfId="0" applyFont="1" applyFill="1" applyBorder="1" applyAlignment="1">
      <alignment horizontal="center" vertical="center"/>
    </xf>
    <xf numFmtId="0" fontId="9" fillId="5" borderId="71" xfId="0" applyFont="1" applyFill="1" applyBorder="1" applyAlignment="1">
      <alignment horizontal="center" vertical="center"/>
    </xf>
    <xf numFmtId="0" fontId="9" fillId="5" borderId="72" xfId="0" applyFont="1" applyFill="1" applyBorder="1" applyAlignment="1">
      <alignment horizontal="center" vertical="center"/>
    </xf>
    <xf numFmtId="0" fontId="9" fillId="5" borderId="78" xfId="0" applyFont="1" applyFill="1" applyBorder="1" applyAlignment="1">
      <alignment horizontal="center" vertical="center"/>
    </xf>
    <xf numFmtId="0" fontId="9" fillId="5" borderId="84" xfId="0" applyFont="1" applyFill="1" applyBorder="1" applyAlignment="1">
      <alignment horizontal="center" vertical="center"/>
    </xf>
    <xf numFmtId="0" fontId="9" fillId="5" borderId="90" xfId="0" applyFont="1" applyFill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96" xfId="0" applyBorder="1">
      <alignment vertical="center"/>
    </xf>
    <xf numFmtId="0" fontId="9" fillId="5" borderId="6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6" borderId="41" xfId="4" applyFont="1" applyFill="1" applyBorder="1" applyAlignment="1">
      <alignment horizontal="center" vertical="center"/>
    </xf>
    <xf numFmtId="0" fontId="11" fillId="6" borderId="97" xfId="4" applyFont="1" applyFill="1" applyBorder="1" applyAlignment="1">
      <alignment horizontal="center" vertical="center"/>
    </xf>
    <xf numFmtId="0" fontId="11" fillId="6" borderId="42" xfId="4" applyFont="1" applyFill="1" applyBorder="1" applyAlignment="1">
      <alignment horizontal="center" vertical="center"/>
    </xf>
    <xf numFmtId="0" fontId="11" fillId="6" borderId="19" xfId="4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99" xfId="1" applyFont="1" applyFill="1" applyBorder="1">
      <alignment vertical="center"/>
    </xf>
    <xf numFmtId="38" fontId="0" fillId="0" borderId="4" xfId="1" applyFont="1" applyFill="1" applyBorder="1">
      <alignment vertical="center"/>
    </xf>
    <xf numFmtId="177" fontId="0" fillId="0" borderId="1" xfId="2" applyNumberFormat="1" applyFont="1" applyFill="1" applyBorder="1">
      <alignment vertical="center"/>
    </xf>
    <xf numFmtId="38" fontId="0" fillId="0" borderId="96" xfId="1" applyFont="1" applyFill="1" applyBorder="1">
      <alignment vertical="center"/>
    </xf>
    <xf numFmtId="38" fontId="0" fillId="0" borderId="45" xfId="1" applyFont="1" applyFill="1" applyBorder="1">
      <alignment vertical="center"/>
    </xf>
    <xf numFmtId="38" fontId="0" fillId="0" borderId="24" xfId="1" applyFont="1" applyFill="1" applyBorder="1">
      <alignment vertical="center"/>
    </xf>
    <xf numFmtId="177" fontId="0" fillId="0" borderId="96" xfId="2" applyNumberFormat="1" applyFont="1" applyFill="1" applyBorder="1">
      <alignment vertical="center"/>
    </xf>
    <xf numFmtId="0" fontId="11" fillId="6" borderId="62" xfId="4" applyFont="1" applyFill="1" applyBorder="1" applyAlignment="1">
      <alignment horizontal="center" vertical="center"/>
    </xf>
    <xf numFmtId="38" fontId="0" fillId="0" borderId="33" xfId="1" applyFont="1" applyFill="1" applyBorder="1">
      <alignment vertical="center"/>
    </xf>
    <xf numFmtId="38" fontId="0" fillId="0" borderId="64" xfId="1" applyFont="1" applyFill="1" applyBorder="1">
      <alignment vertical="center"/>
    </xf>
    <xf numFmtId="38" fontId="0" fillId="0" borderId="36" xfId="1" applyFont="1" applyFill="1" applyBorder="1">
      <alignment vertical="center"/>
    </xf>
    <xf numFmtId="177" fontId="0" fillId="0" borderId="33" xfId="2" applyNumberFormat="1" applyFont="1" applyFill="1" applyBorder="1">
      <alignment vertical="center"/>
    </xf>
    <xf numFmtId="38" fontId="0" fillId="0" borderId="101" xfId="1" applyFont="1" applyFill="1" applyBorder="1">
      <alignment vertical="center"/>
    </xf>
    <xf numFmtId="0" fontId="11" fillId="6" borderId="15" xfId="4" applyFont="1" applyFill="1" applyBorder="1" applyAlignment="1">
      <alignment horizontal="center" vertical="center"/>
    </xf>
    <xf numFmtId="38" fontId="0" fillId="0" borderId="102" xfId="1" applyFont="1" applyFill="1" applyBorder="1">
      <alignment vertical="center"/>
    </xf>
    <xf numFmtId="38" fontId="0" fillId="0" borderId="16" xfId="1" applyFont="1" applyFill="1" applyBorder="1">
      <alignment vertical="center"/>
    </xf>
    <xf numFmtId="38" fontId="0" fillId="0" borderId="103" xfId="1" applyFont="1" applyFill="1" applyBorder="1">
      <alignment vertical="center"/>
    </xf>
    <xf numFmtId="38" fontId="0" fillId="0" borderId="104" xfId="1" applyFont="1" applyFill="1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7" borderId="96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5" fillId="0" borderId="62" xfId="0" applyFont="1" applyBorder="1">
      <alignment vertical="center"/>
    </xf>
    <xf numFmtId="0" fontId="15" fillId="0" borderId="98" xfId="0" applyFont="1" applyBorder="1">
      <alignment vertical="center"/>
    </xf>
    <xf numFmtId="0" fontId="15" fillId="0" borderId="44" xfId="0" applyFont="1" applyBorder="1">
      <alignment vertical="center"/>
    </xf>
    <xf numFmtId="0" fontId="0" fillId="9" borderId="4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0" fillId="9" borderId="26" xfId="0" applyFill="1" applyBorder="1">
      <alignment vertical="center"/>
    </xf>
    <xf numFmtId="38" fontId="0" fillId="0" borderId="28" xfId="1" applyFont="1" applyFill="1" applyBorder="1">
      <alignment vertical="center"/>
    </xf>
    <xf numFmtId="38" fontId="0" fillId="0" borderId="26" xfId="1" applyFont="1" applyFill="1" applyBorder="1">
      <alignment vertical="center"/>
    </xf>
    <xf numFmtId="38" fontId="0" fillId="0" borderId="29" xfId="1" applyFont="1" applyFill="1" applyBorder="1">
      <alignment vertical="center"/>
    </xf>
    <xf numFmtId="38" fontId="0" fillId="10" borderId="26" xfId="1" applyFont="1" applyFill="1" applyBorder="1">
      <alignment vertical="center"/>
    </xf>
    <xf numFmtId="0" fontId="0" fillId="9" borderId="30" xfId="0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30" xfId="1" applyFont="1" applyFill="1" applyBorder="1">
      <alignment vertical="center"/>
    </xf>
    <xf numFmtId="38" fontId="0" fillId="0" borderId="32" xfId="1" applyFont="1" applyFill="1" applyBorder="1">
      <alignment vertical="center"/>
    </xf>
    <xf numFmtId="38" fontId="0" fillId="10" borderId="30" xfId="1" applyFont="1" applyFill="1" applyBorder="1">
      <alignment vertical="center"/>
    </xf>
    <xf numFmtId="0" fontId="0" fillId="9" borderId="33" xfId="0" applyFill="1" applyBorder="1">
      <alignment vertical="center"/>
    </xf>
    <xf numFmtId="38" fontId="0" fillId="0" borderId="35" xfId="1" applyFont="1" applyFill="1" applyBorder="1">
      <alignment vertical="center"/>
    </xf>
    <xf numFmtId="38" fontId="0" fillId="10" borderId="33" xfId="1" applyFont="1" applyFill="1" applyBorder="1">
      <alignment vertical="center"/>
    </xf>
    <xf numFmtId="0" fontId="0" fillId="8" borderId="4" xfId="0" applyFill="1" applyBorder="1" applyAlignment="1">
      <alignment horizontal="center" vertical="center"/>
    </xf>
    <xf numFmtId="38" fontId="0" fillId="11" borderId="3" xfId="1" applyFont="1" applyFill="1" applyBorder="1">
      <alignment vertical="center"/>
    </xf>
    <xf numFmtId="38" fontId="0" fillId="11" borderId="1" xfId="1" applyFont="1" applyFill="1" applyBorder="1">
      <alignment vertical="center"/>
    </xf>
    <xf numFmtId="38" fontId="0" fillId="11" borderId="4" xfId="1" applyFont="1" applyFill="1" applyBorder="1">
      <alignment vertical="center"/>
    </xf>
    <xf numFmtId="38" fontId="0" fillId="10" borderId="1" xfId="1" applyFont="1" applyFill="1" applyBorder="1">
      <alignment vertical="center"/>
    </xf>
    <xf numFmtId="0" fontId="0" fillId="8" borderId="32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38" fontId="0" fillId="10" borderId="2" xfId="1" applyFont="1" applyFill="1" applyBorder="1">
      <alignment vertical="center"/>
    </xf>
    <xf numFmtId="38" fontId="0" fillId="0" borderId="114" xfId="1" applyFont="1" applyFill="1" applyBorder="1">
      <alignment vertical="center"/>
    </xf>
    <xf numFmtId="38" fontId="0" fillId="0" borderId="115" xfId="1" applyFont="1" applyFill="1" applyBorder="1">
      <alignment vertical="center"/>
    </xf>
    <xf numFmtId="38" fontId="0" fillId="0" borderId="116" xfId="1" applyFont="1" applyFill="1" applyBorder="1">
      <alignment vertical="center"/>
    </xf>
    <xf numFmtId="38" fontId="0" fillId="11" borderId="113" xfId="1" applyFont="1" applyFill="1" applyBorder="1">
      <alignment vertical="center"/>
    </xf>
    <xf numFmtId="38" fontId="0" fillId="10" borderId="3" xfId="1" applyFont="1" applyFill="1" applyBorder="1">
      <alignment vertical="center"/>
    </xf>
    <xf numFmtId="38" fontId="0" fillId="10" borderId="113" xfId="1" applyFont="1" applyFill="1" applyBorder="1">
      <alignment vertical="center"/>
    </xf>
    <xf numFmtId="0" fontId="16" fillId="9" borderId="113" xfId="0" applyFont="1" applyFill="1" applyBorder="1" applyAlignment="1">
      <alignment horizontal="center" vertical="center"/>
    </xf>
    <xf numFmtId="0" fontId="0" fillId="9" borderId="113" xfId="0" applyFill="1" applyBorder="1" applyAlignment="1">
      <alignment horizontal="center" vertical="center"/>
    </xf>
    <xf numFmtId="0" fontId="0" fillId="0" borderId="117" xfId="0" applyBorder="1">
      <alignment vertical="center"/>
    </xf>
    <xf numFmtId="0" fontId="0" fillId="0" borderId="118" xfId="0" applyBorder="1">
      <alignment vertical="center"/>
    </xf>
    <xf numFmtId="0" fontId="0" fillId="0" borderId="119" xfId="0" applyBorder="1">
      <alignment vertical="center"/>
    </xf>
    <xf numFmtId="0" fontId="9" fillId="5" borderId="120" xfId="0" applyFont="1" applyFill="1" applyBorder="1" applyAlignment="1">
      <alignment horizontal="center" vertical="center"/>
    </xf>
    <xf numFmtId="0" fontId="0" fillId="0" borderId="91" xfId="0" applyBorder="1">
      <alignment vertical="center"/>
    </xf>
    <xf numFmtId="0" fontId="0" fillId="0" borderId="92" xfId="0" applyBorder="1">
      <alignment vertical="center"/>
    </xf>
    <xf numFmtId="0" fontId="0" fillId="0" borderId="95" xfId="0" applyBorder="1">
      <alignment vertical="center"/>
    </xf>
    <xf numFmtId="0" fontId="9" fillId="12" borderId="41" xfId="0" applyFont="1" applyFill="1" applyBorder="1" applyAlignment="1">
      <alignment horizontal="center" vertical="center"/>
    </xf>
    <xf numFmtId="0" fontId="9" fillId="12" borderId="110" xfId="0" applyFont="1" applyFill="1" applyBorder="1" applyAlignment="1">
      <alignment horizontal="center" vertical="center"/>
    </xf>
    <xf numFmtId="0" fontId="12" fillId="13" borderId="98" xfId="5" applyFont="1" applyFill="1" applyBorder="1">
      <alignment vertical="center"/>
    </xf>
    <xf numFmtId="0" fontId="12" fillId="13" borderId="100" xfId="5" applyFont="1" applyFill="1" applyBorder="1">
      <alignment vertical="center"/>
    </xf>
    <xf numFmtId="0" fontId="12" fillId="13" borderId="44" xfId="5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6" borderId="121" xfId="4" applyFont="1" applyFill="1" applyBorder="1" applyAlignment="1">
      <alignment horizontal="center" vertical="center"/>
    </xf>
    <xf numFmtId="0" fontId="11" fillId="6" borderId="105" xfId="4" applyFont="1" applyFill="1" applyBorder="1" applyAlignment="1">
      <alignment horizontal="center" vertical="center"/>
    </xf>
    <xf numFmtId="0" fontId="0" fillId="0" borderId="108" xfId="2" applyNumberFormat="1" applyFont="1" applyFill="1" applyBorder="1">
      <alignment vertical="center"/>
    </xf>
    <xf numFmtId="0" fontId="0" fillId="0" borderId="106" xfId="2" applyNumberFormat="1" applyFont="1" applyFill="1" applyBorder="1">
      <alignment vertical="center"/>
    </xf>
    <xf numFmtId="38" fontId="0" fillId="0" borderId="122" xfId="1" applyFont="1" applyFill="1" applyBorder="1">
      <alignment vertical="center"/>
    </xf>
    <xf numFmtId="38" fontId="0" fillId="0" borderId="123" xfId="1" applyFont="1" applyFill="1" applyBorder="1">
      <alignment vertical="center"/>
    </xf>
    <xf numFmtId="38" fontId="10" fillId="0" borderId="30" xfId="1" applyFont="1" applyFill="1" applyBorder="1" applyAlignment="1">
      <alignment vertical="center"/>
    </xf>
    <xf numFmtId="178" fontId="10" fillId="0" borderId="96" xfId="0" applyNumberFormat="1" applyFont="1" applyFill="1" applyBorder="1" applyAlignment="1">
      <alignment vertical="center"/>
    </xf>
    <xf numFmtId="38" fontId="10" fillId="0" borderId="62" xfId="1" applyFont="1" applyFill="1" applyBorder="1" applyAlignment="1">
      <alignment vertical="center"/>
    </xf>
    <xf numFmtId="6" fontId="10" fillId="0" borderId="107" xfId="3" applyFont="1" applyFill="1" applyBorder="1" applyAlignment="1">
      <alignment vertical="center"/>
    </xf>
    <xf numFmtId="38" fontId="10" fillId="0" borderId="98" xfId="1" applyFont="1" applyFill="1" applyBorder="1" applyAlignment="1">
      <alignment vertical="center"/>
    </xf>
    <xf numFmtId="6" fontId="10" fillId="0" borderId="108" xfId="3" applyFont="1" applyFill="1" applyBorder="1" applyAlignment="1">
      <alignment vertical="center"/>
    </xf>
    <xf numFmtId="38" fontId="10" fillId="0" borderId="44" xfId="1" applyFont="1" applyFill="1" applyBorder="1" applyAlignment="1">
      <alignment vertical="center"/>
    </xf>
    <xf numFmtId="6" fontId="10" fillId="0" borderId="106" xfId="3" applyFont="1" applyFill="1" applyBorder="1" applyAlignment="1">
      <alignment vertical="center"/>
    </xf>
    <xf numFmtId="38" fontId="10" fillId="0" borderId="41" xfId="1" applyFont="1" applyFill="1" applyBorder="1" applyAlignment="1">
      <alignment vertical="center"/>
    </xf>
    <xf numFmtId="6" fontId="10" fillId="0" borderId="105" xfId="3" applyFont="1" applyFill="1" applyBorder="1" applyAlignment="1">
      <alignment vertical="center"/>
    </xf>
    <xf numFmtId="38" fontId="10" fillId="0" borderId="15" xfId="1" applyNumberFormat="1" applyFont="1" applyFill="1" applyBorder="1" applyAlignment="1">
      <alignment vertical="center"/>
    </xf>
    <xf numFmtId="6" fontId="10" fillId="0" borderId="112" xfId="3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top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3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top"/>
    </xf>
    <xf numFmtId="0" fontId="5" fillId="0" borderId="36" xfId="0" applyFont="1" applyBorder="1" applyAlignment="1">
      <alignment horizontal="left" vertical="top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10" fillId="0" borderId="111" xfId="0" applyFont="1" applyBorder="1" applyAlignment="1">
      <alignment horizontal="center" vertical="center"/>
    </xf>
    <xf numFmtId="0" fontId="10" fillId="0" borderId="109" xfId="0" applyFont="1" applyFill="1" applyBorder="1" applyAlignment="1">
      <alignment horizontal="center" vertical="center"/>
    </xf>
    <xf numFmtId="0" fontId="10" fillId="0" borderId="11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6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9" fillId="7" borderId="41" xfId="0" applyFont="1" applyFill="1" applyBorder="1" applyAlignment="1">
      <alignment horizontal="center" vertical="center"/>
    </xf>
    <xf numFmtId="0" fontId="9" fillId="7" borderId="44" xfId="0" applyFont="1" applyFill="1" applyBorder="1" applyAlignment="1">
      <alignment horizontal="center" vertical="center"/>
    </xf>
    <xf numFmtId="0" fontId="9" fillId="7" borderId="97" xfId="0" applyFont="1" applyFill="1" applyBorder="1" applyAlignment="1">
      <alignment horizontal="center" vertical="center"/>
    </xf>
    <xf numFmtId="0" fontId="9" fillId="7" borderId="96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12" borderId="41" xfId="0" applyFont="1" applyFill="1" applyBorder="1" applyAlignment="1">
      <alignment horizontal="center" vertical="center"/>
    </xf>
    <xf numFmtId="0" fontId="9" fillId="12" borderId="44" xfId="0" applyFont="1" applyFill="1" applyBorder="1" applyAlignment="1">
      <alignment horizontal="center" vertical="center"/>
    </xf>
    <xf numFmtId="0" fontId="9" fillId="12" borderId="105" xfId="0" applyFont="1" applyFill="1" applyBorder="1" applyAlignment="1">
      <alignment horizontal="center" vertical="center"/>
    </xf>
    <xf numFmtId="0" fontId="9" fillId="12" borderId="106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0" fontId="9" fillId="14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/>
    </xf>
    <xf numFmtId="0" fontId="9" fillId="8" borderId="33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 textRotation="255"/>
    </xf>
    <xf numFmtId="0" fontId="9" fillId="8" borderId="30" xfId="0" applyFont="1" applyFill="1" applyBorder="1" applyAlignment="1">
      <alignment horizontal="center" vertical="center" textRotation="255"/>
    </xf>
    <xf numFmtId="0" fontId="9" fillId="8" borderId="34" xfId="0" applyFont="1" applyFill="1" applyBorder="1" applyAlignment="1">
      <alignment horizontal="center" vertical="center" textRotation="255"/>
    </xf>
    <xf numFmtId="0" fontId="9" fillId="8" borderId="27" xfId="0" applyFont="1" applyFill="1" applyBorder="1" applyAlignment="1">
      <alignment horizontal="center" vertical="center" textRotation="255"/>
    </xf>
    <xf numFmtId="0" fontId="9" fillId="8" borderId="31" xfId="0" applyFont="1" applyFill="1" applyBorder="1" applyAlignment="1">
      <alignment horizontal="center" vertical="center" textRotation="255"/>
    </xf>
  </cellXfs>
  <cellStyles count="6">
    <cellStyle name="20% - アクセント 1" xfId="5" builtinId="30"/>
    <cellStyle name="アクセント 1" xfId="4" builtinId="29"/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3"/>
  <sheetViews>
    <sheetView tabSelected="1" workbookViewId="0"/>
  </sheetViews>
  <sheetFormatPr defaultRowHeight="13.5"/>
  <cols>
    <col min="1" max="1" width="3.625" style="1" customWidth="1"/>
    <col min="2" max="2" width="9" style="1"/>
    <col min="3" max="3" width="10.625" style="1" customWidth="1"/>
    <col min="4" max="4" width="16.5" style="1" bestFit="1" customWidth="1"/>
    <col min="5" max="7" width="10.625" style="1" customWidth="1"/>
    <col min="8" max="8" width="2" style="1" customWidth="1"/>
    <col min="9" max="16384" width="9" style="1"/>
  </cols>
  <sheetData>
    <row r="2" spans="2:7" ht="20.100000000000001" customHeight="1">
      <c r="B2" s="193" t="s">
        <v>72</v>
      </c>
      <c r="C2" s="194"/>
      <c r="D2" s="194"/>
      <c r="E2" s="194"/>
      <c r="F2" s="194"/>
      <c r="G2" s="195"/>
    </row>
    <row r="3" spans="2:7" ht="9.9499999999999993" customHeight="1"/>
    <row r="4" spans="2:7" ht="9.9499999999999993" customHeight="1" thickBot="1"/>
    <row r="5" spans="2:7" ht="20.100000000000001" customHeight="1" thickBot="1">
      <c r="B5" s="196" t="s">
        <v>0</v>
      </c>
      <c r="C5" s="197"/>
      <c r="D5" s="3">
        <f>G15</f>
        <v>93060</v>
      </c>
    </row>
    <row r="6" spans="2:7" ht="20.100000000000001" customHeight="1" thickBot="1"/>
    <row r="7" spans="2:7" ht="20.100000000000001" customHeight="1" thickBot="1">
      <c r="B7" s="4" t="s">
        <v>1</v>
      </c>
      <c r="C7" s="5" t="s">
        <v>2</v>
      </c>
      <c r="D7" s="5" t="s">
        <v>3</v>
      </c>
      <c r="E7" s="5" t="s">
        <v>114</v>
      </c>
      <c r="F7" s="5" t="s">
        <v>4</v>
      </c>
      <c r="G7" s="6" t="s">
        <v>115</v>
      </c>
    </row>
    <row r="8" spans="2:7" ht="20.100000000000001" customHeight="1" thickTop="1">
      <c r="B8" s="7">
        <v>1</v>
      </c>
      <c r="C8" s="8" t="s">
        <v>5</v>
      </c>
      <c r="D8" s="8" t="s">
        <v>6</v>
      </c>
      <c r="E8" s="9">
        <v>1300</v>
      </c>
      <c r="F8" s="8">
        <v>7</v>
      </c>
      <c r="G8" s="10">
        <f>E8*F8</f>
        <v>9100</v>
      </c>
    </row>
    <row r="9" spans="2:7" ht="20.100000000000001" customHeight="1">
      <c r="B9" s="11">
        <v>2</v>
      </c>
      <c r="C9" s="12" t="s">
        <v>7</v>
      </c>
      <c r="D9" s="12" t="s">
        <v>8</v>
      </c>
      <c r="E9" s="13">
        <v>2000</v>
      </c>
      <c r="F9" s="12">
        <v>10</v>
      </c>
      <c r="G9" s="14">
        <f t="shared" ref="G9:G12" si="0">E9*F9</f>
        <v>20000</v>
      </c>
    </row>
    <row r="10" spans="2:7" ht="20.100000000000001" customHeight="1">
      <c r="B10" s="11">
        <v>3</v>
      </c>
      <c r="C10" s="12" t="s">
        <v>9</v>
      </c>
      <c r="D10" s="12" t="s">
        <v>10</v>
      </c>
      <c r="E10" s="13">
        <v>5000</v>
      </c>
      <c r="F10" s="12">
        <v>5</v>
      </c>
      <c r="G10" s="14">
        <f t="shared" si="0"/>
        <v>25000</v>
      </c>
    </row>
    <row r="11" spans="2:7" ht="20.100000000000001" customHeight="1">
      <c r="B11" s="11">
        <v>4</v>
      </c>
      <c r="C11" s="12" t="s">
        <v>11</v>
      </c>
      <c r="D11" s="12" t="s">
        <v>12</v>
      </c>
      <c r="E11" s="13">
        <v>3500</v>
      </c>
      <c r="F11" s="12">
        <v>3</v>
      </c>
      <c r="G11" s="14">
        <f t="shared" si="0"/>
        <v>10500</v>
      </c>
    </row>
    <row r="12" spans="2:7" ht="20.100000000000001" customHeight="1" thickBot="1">
      <c r="B12" s="15">
        <v>5</v>
      </c>
      <c r="C12" s="16" t="s">
        <v>13</v>
      </c>
      <c r="D12" s="16" t="s">
        <v>14</v>
      </c>
      <c r="E12" s="17">
        <v>4000</v>
      </c>
      <c r="F12" s="16">
        <v>5</v>
      </c>
      <c r="G12" s="18">
        <f t="shared" si="0"/>
        <v>20000</v>
      </c>
    </row>
    <row r="13" spans="2:7" ht="20.100000000000001" customHeight="1">
      <c r="E13" s="19" t="s">
        <v>15</v>
      </c>
      <c r="F13" s="20"/>
      <c r="G13" s="21">
        <f>SUM(G8:G12)</f>
        <v>84600</v>
      </c>
    </row>
    <row r="14" spans="2:7" ht="20.100000000000001" customHeight="1">
      <c r="E14" s="22" t="s">
        <v>16</v>
      </c>
      <c r="F14" s="23">
        <v>0.1</v>
      </c>
      <c r="G14" s="24">
        <f>G13*F14</f>
        <v>8460</v>
      </c>
    </row>
    <row r="15" spans="2:7" ht="20.100000000000001" customHeight="1" thickBot="1">
      <c r="E15" s="210" t="s">
        <v>17</v>
      </c>
      <c r="F15" s="211"/>
      <c r="G15" s="25">
        <f>SUM(G13:G14)</f>
        <v>93060</v>
      </c>
    </row>
    <row r="16" spans="2:7" ht="20.100000000000001" customHeight="1"/>
    <row r="17" spans="2:7" ht="20.100000000000001" customHeight="1">
      <c r="C17" s="1" t="s">
        <v>117</v>
      </c>
    </row>
    <row r="18" spans="2:7" ht="20.100000000000001" customHeight="1">
      <c r="C18" s="1" t="s">
        <v>113</v>
      </c>
    </row>
    <row r="19" spans="2:7" ht="20.100000000000001" customHeight="1"/>
    <row r="20" spans="2:7" ht="20.100000000000001" customHeight="1">
      <c r="B20" s="198" t="s">
        <v>18</v>
      </c>
      <c r="C20" s="201" t="s">
        <v>70</v>
      </c>
      <c r="D20" s="202"/>
      <c r="E20" s="202"/>
      <c r="F20" s="202"/>
      <c r="G20" s="203"/>
    </row>
    <row r="21" spans="2:7" ht="20.100000000000001" customHeight="1">
      <c r="B21" s="199"/>
      <c r="C21" s="204"/>
      <c r="D21" s="205"/>
      <c r="E21" s="205"/>
      <c r="F21" s="205"/>
      <c r="G21" s="206"/>
    </row>
    <row r="22" spans="2:7" ht="20.100000000000001" customHeight="1">
      <c r="B22" s="199"/>
      <c r="C22" s="204"/>
      <c r="D22" s="205"/>
      <c r="E22" s="205"/>
      <c r="F22" s="205"/>
      <c r="G22" s="206"/>
    </row>
    <row r="23" spans="2:7" ht="20.100000000000001" customHeight="1">
      <c r="B23" s="200"/>
      <c r="C23" s="207"/>
      <c r="D23" s="208"/>
      <c r="E23" s="208"/>
      <c r="F23" s="208"/>
      <c r="G23" s="209"/>
    </row>
  </sheetData>
  <mergeCells count="5">
    <mergeCell ref="B2:G2"/>
    <mergeCell ref="B5:C5"/>
    <mergeCell ref="B20:B23"/>
    <mergeCell ref="C20:G23"/>
    <mergeCell ref="E15:F15"/>
  </mergeCells>
  <phoneticPr fontId="2"/>
  <printOptions horizontalCentered="1" verticalCentere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"/>
  <sheetViews>
    <sheetView zoomScaleNormal="100" workbookViewId="0"/>
  </sheetViews>
  <sheetFormatPr defaultRowHeight="13.5"/>
  <cols>
    <col min="1" max="1" width="3.625" customWidth="1"/>
    <col min="2" max="3" width="11.125" customWidth="1"/>
    <col min="4" max="4" width="13.125" customWidth="1"/>
    <col min="5" max="5" width="11.125" customWidth="1"/>
    <col min="6" max="6" width="13.125" customWidth="1"/>
    <col min="7" max="7" width="11.125" customWidth="1"/>
    <col min="8" max="8" width="13.125" customWidth="1"/>
  </cols>
  <sheetData>
    <row r="2" spans="2:8" ht="20.100000000000001" customHeight="1">
      <c r="B2" s="193" t="s">
        <v>72</v>
      </c>
      <c r="C2" s="194"/>
      <c r="D2" s="194"/>
      <c r="E2" s="194"/>
      <c r="F2" s="194"/>
      <c r="G2" s="194"/>
      <c r="H2" s="195"/>
    </row>
    <row r="3" spans="2:8" ht="9.9499999999999993" customHeight="1">
      <c r="B3" s="1"/>
      <c r="C3" s="1"/>
      <c r="D3" s="1"/>
      <c r="E3" s="1"/>
      <c r="F3" s="1"/>
      <c r="G3" s="1"/>
      <c r="H3" s="1"/>
    </row>
    <row r="4" spans="2:8" ht="9.9499999999999993" customHeight="1" thickBot="1">
      <c r="B4" s="1"/>
      <c r="C4" s="1"/>
      <c r="D4" s="1"/>
      <c r="E4" s="1"/>
      <c r="F4" s="1"/>
      <c r="G4" s="1"/>
      <c r="H4" s="1"/>
    </row>
    <row r="5" spans="2:8" ht="20.100000000000001" customHeight="1" thickBot="1">
      <c r="B5" s="26" t="s">
        <v>2</v>
      </c>
      <c r="C5" s="56" t="s">
        <v>19</v>
      </c>
      <c r="D5" s="1"/>
      <c r="E5" s="1"/>
      <c r="F5" s="1"/>
      <c r="G5" s="1"/>
      <c r="H5" s="1"/>
    </row>
    <row r="6" spans="2:8" ht="20.100000000000001" customHeight="1">
      <c r="B6" s="212" t="s">
        <v>104</v>
      </c>
      <c r="C6" s="214" t="s">
        <v>20</v>
      </c>
      <c r="D6" s="215"/>
      <c r="E6" s="214" t="s">
        <v>21</v>
      </c>
      <c r="F6" s="216"/>
      <c r="G6" s="217" t="s">
        <v>22</v>
      </c>
      <c r="H6" s="215"/>
    </row>
    <row r="7" spans="2:8" ht="20.100000000000001" customHeight="1" thickBot="1">
      <c r="B7" s="213" t="s">
        <v>23</v>
      </c>
      <c r="C7" s="27" t="s">
        <v>24</v>
      </c>
      <c r="D7" s="173" t="s">
        <v>116</v>
      </c>
      <c r="E7" s="27" t="s">
        <v>24</v>
      </c>
      <c r="F7" s="29" t="s">
        <v>116</v>
      </c>
      <c r="G7" s="30" t="s">
        <v>24</v>
      </c>
      <c r="H7" s="28" t="s">
        <v>116</v>
      </c>
    </row>
    <row r="8" spans="2:8" ht="20.100000000000001" customHeight="1">
      <c r="B8" s="31" t="s">
        <v>25</v>
      </c>
      <c r="C8" s="32">
        <v>350</v>
      </c>
      <c r="D8" s="33">
        <v>1050</v>
      </c>
      <c r="E8" s="32">
        <v>400</v>
      </c>
      <c r="F8" s="34">
        <v>2500</v>
      </c>
      <c r="G8" s="35">
        <f>C8+E8</f>
        <v>750</v>
      </c>
      <c r="H8" s="33">
        <f>D8+F8</f>
        <v>3550</v>
      </c>
    </row>
    <row r="9" spans="2:8" ht="20.100000000000001" customHeight="1">
      <c r="B9" s="36" t="s">
        <v>26</v>
      </c>
      <c r="C9" s="37">
        <v>240</v>
      </c>
      <c r="D9" s="38">
        <v>850</v>
      </c>
      <c r="E9" s="37">
        <v>250</v>
      </c>
      <c r="F9" s="39">
        <v>900</v>
      </c>
      <c r="G9" s="40">
        <f t="shared" ref="G9:H10" si="0">C9+E9</f>
        <v>490</v>
      </c>
      <c r="H9" s="38">
        <f>D9+F9</f>
        <v>1750</v>
      </c>
    </row>
    <row r="10" spans="2:8" ht="20.100000000000001" customHeight="1">
      <c r="B10" s="36" t="s">
        <v>27</v>
      </c>
      <c r="C10" s="37">
        <v>100</v>
      </c>
      <c r="D10" s="38">
        <v>950</v>
      </c>
      <c r="E10" s="37">
        <v>95</v>
      </c>
      <c r="F10" s="39">
        <v>850</v>
      </c>
      <c r="G10" s="40">
        <f t="shared" si="0"/>
        <v>195</v>
      </c>
      <c r="H10" s="38">
        <f t="shared" si="0"/>
        <v>1800</v>
      </c>
    </row>
    <row r="11" spans="2:8" ht="20.100000000000001" customHeight="1" thickBot="1">
      <c r="B11" s="41"/>
      <c r="C11" s="42"/>
      <c r="D11" s="43"/>
      <c r="E11" s="42"/>
      <c r="F11" s="44"/>
      <c r="G11" s="45"/>
      <c r="H11" s="43"/>
    </row>
    <row r="12" spans="2:8" ht="20.100000000000001" customHeight="1" thickTop="1">
      <c r="B12" s="46" t="s">
        <v>28</v>
      </c>
      <c r="C12" s="47">
        <f>SUM(C8:C10)</f>
        <v>690</v>
      </c>
      <c r="D12" s="48">
        <f>SUM(D8:D10)</f>
        <v>2850</v>
      </c>
      <c r="E12" s="47">
        <f>SUM(E8:E10)</f>
        <v>745</v>
      </c>
      <c r="F12" s="49">
        <f>SUM(F8:F10)</f>
        <v>4250</v>
      </c>
      <c r="G12" s="50">
        <f>C12+E12</f>
        <v>1435</v>
      </c>
      <c r="H12" s="48">
        <f>D12+F12</f>
        <v>7100</v>
      </c>
    </row>
    <row r="13" spans="2:8" ht="20.100000000000001" customHeight="1" thickBot="1">
      <c r="B13" s="51" t="s">
        <v>29</v>
      </c>
      <c r="C13" s="52">
        <f t="shared" ref="C13:H13" si="1">AVERAGE(C8:C10)</f>
        <v>230</v>
      </c>
      <c r="D13" s="53">
        <f t="shared" si="1"/>
        <v>950</v>
      </c>
      <c r="E13" s="52">
        <f t="shared" si="1"/>
        <v>248.33333333333334</v>
      </c>
      <c r="F13" s="54">
        <f t="shared" si="1"/>
        <v>1416.6666666666667</v>
      </c>
      <c r="G13" s="55">
        <f t="shared" si="1"/>
        <v>478.33333333333331</v>
      </c>
      <c r="H13" s="53">
        <f t="shared" si="1"/>
        <v>2366.6666666666665</v>
      </c>
    </row>
  </sheetData>
  <mergeCells count="5">
    <mergeCell ref="B2:H2"/>
    <mergeCell ref="B6:B7"/>
    <mergeCell ref="C6:D6"/>
    <mergeCell ref="E6:F6"/>
    <mergeCell ref="G6:H6"/>
  </mergeCells>
  <phoneticPr fontId="6"/>
  <pageMargins left="0.7" right="0.7" top="0.75" bottom="0.75" header="0.3" footer="0.3"/>
  <pageSetup paperSize="9" orientation="portrait" r:id="rId1"/>
  <headerFooter>
    <oddHeader>&amp;R&amp;D</oddHeader>
    <oddFooter>&amp;C商品コード別売上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3.5"/>
  <cols>
    <col min="1" max="1" width="3.625" customWidth="1"/>
    <col min="7" max="8" width="10.625" customWidth="1"/>
  </cols>
  <sheetData>
    <row r="2" spans="2:8" ht="20.100000000000001" customHeight="1">
      <c r="B2" s="193" t="s">
        <v>72</v>
      </c>
      <c r="C2" s="194"/>
      <c r="D2" s="194"/>
      <c r="E2" s="194"/>
      <c r="F2" s="194"/>
      <c r="G2" s="194"/>
      <c r="H2" s="195"/>
    </row>
    <row r="3" spans="2:8" ht="9.9499999999999993" customHeight="1">
      <c r="B3" s="1"/>
      <c r="C3" s="1"/>
      <c r="D3" s="1"/>
      <c r="E3" s="1"/>
      <c r="F3" s="1"/>
      <c r="G3" s="1"/>
      <c r="H3" s="1"/>
    </row>
    <row r="4" spans="2:8" ht="14.25" customHeight="1" thickBot="1">
      <c r="B4" s="1"/>
      <c r="C4" s="1"/>
      <c r="D4" s="1"/>
      <c r="E4" s="1"/>
      <c r="F4" s="1"/>
      <c r="G4" s="1"/>
      <c r="H4" s="174" t="s">
        <v>105</v>
      </c>
    </row>
    <row r="5" spans="2:8" ht="20.100000000000001" customHeight="1" thickBot="1">
      <c r="B5" s="77"/>
      <c r="C5" s="78" t="s">
        <v>30</v>
      </c>
      <c r="D5" s="79" t="s">
        <v>31</v>
      </c>
      <c r="E5" s="79" t="s">
        <v>32</v>
      </c>
      <c r="F5" s="80" t="s">
        <v>33</v>
      </c>
      <c r="G5" s="81" t="s">
        <v>34</v>
      </c>
      <c r="H5" s="82" t="s">
        <v>73</v>
      </c>
    </row>
    <row r="6" spans="2:8" ht="20.100000000000001" customHeight="1">
      <c r="B6" s="83" t="s">
        <v>106</v>
      </c>
      <c r="C6" s="57">
        <v>57</v>
      </c>
      <c r="D6" s="58">
        <v>83</v>
      </c>
      <c r="E6" s="58">
        <v>74</v>
      </c>
      <c r="F6" s="59">
        <v>67</v>
      </c>
      <c r="G6" s="60">
        <f t="shared" ref="G6:G12" si="0">SUM(C6:F6)</f>
        <v>281</v>
      </c>
      <c r="H6" s="61">
        <f>AVERAGE(C6:F6)</f>
        <v>70.25</v>
      </c>
    </row>
    <row r="7" spans="2:8" ht="20.100000000000001" customHeight="1">
      <c r="B7" s="84" t="s">
        <v>107</v>
      </c>
      <c r="C7" s="62">
        <v>86</v>
      </c>
      <c r="D7" s="63">
        <v>79</v>
      </c>
      <c r="E7" s="63">
        <v>91</v>
      </c>
      <c r="F7" s="64">
        <v>88</v>
      </c>
      <c r="G7" s="65">
        <f t="shared" si="0"/>
        <v>344</v>
      </c>
      <c r="H7" s="66">
        <f t="shared" ref="H7:H12" si="1">AVERAGE(C7:F7)</f>
        <v>86</v>
      </c>
    </row>
    <row r="8" spans="2:8" ht="20.100000000000001" customHeight="1">
      <c r="B8" s="84" t="s">
        <v>108</v>
      </c>
      <c r="C8" s="62">
        <v>64</v>
      </c>
      <c r="D8" s="63">
        <v>71</v>
      </c>
      <c r="E8" s="63">
        <v>68</v>
      </c>
      <c r="F8" s="64">
        <v>75</v>
      </c>
      <c r="G8" s="65">
        <f t="shared" si="0"/>
        <v>278</v>
      </c>
      <c r="H8" s="66">
        <f t="shared" si="1"/>
        <v>69.5</v>
      </c>
    </row>
    <row r="9" spans="2:8" ht="20.100000000000001" customHeight="1">
      <c r="B9" s="84" t="s">
        <v>109</v>
      </c>
      <c r="C9" s="62">
        <v>59</v>
      </c>
      <c r="D9" s="63">
        <v>63</v>
      </c>
      <c r="E9" s="63">
        <v>49</v>
      </c>
      <c r="F9" s="64">
        <v>72</v>
      </c>
      <c r="G9" s="65">
        <f t="shared" si="0"/>
        <v>243</v>
      </c>
      <c r="H9" s="66">
        <f t="shared" si="1"/>
        <v>60.75</v>
      </c>
    </row>
    <row r="10" spans="2:8" ht="20.100000000000001" customHeight="1">
      <c r="B10" s="84" t="s">
        <v>110</v>
      </c>
      <c r="C10" s="62">
        <v>75</v>
      </c>
      <c r="D10" s="63">
        <v>72</v>
      </c>
      <c r="E10" s="63">
        <v>79</v>
      </c>
      <c r="F10" s="64">
        <v>85</v>
      </c>
      <c r="G10" s="65">
        <f t="shared" si="0"/>
        <v>311</v>
      </c>
      <c r="H10" s="66">
        <f t="shared" si="1"/>
        <v>77.75</v>
      </c>
    </row>
    <row r="11" spans="2:8" ht="20.100000000000001" customHeight="1">
      <c r="B11" s="84" t="s">
        <v>111</v>
      </c>
      <c r="C11" s="62">
        <v>83</v>
      </c>
      <c r="D11" s="63">
        <v>86</v>
      </c>
      <c r="E11" s="63">
        <v>90</v>
      </c>
      <c r="F11" s="64">
        <v>77</v>
      </c>
      <c r="G11" s="65">
        <f t="shared" si="0"/>
        <v>336</v>
      </c>
      <c r="H11" s="66">
        <f t="shared" si="1"/>
        <v>84</v>
      </c>
    </row>
    <row r="12" spans="2:8" ht="20.100000000000001" customHeight="1" thickBot="1">
      <c r="B12" s="85" t="s">
        <v>112</v>
      </c>
      <c r="C12" s="67">
        <v>88</v>
      </c>
      <c r="D12" s="68">
        <v>74</v>
      </c>
      <c r="E12" s="68">
        <v>69</v>
      </c>
      <c r="F12" s="69">
        <v>85</v>
      </c>
      <c r="G12" s="70">
        <f t="shared" si="0"/>
        <v>316</v>
      </c>
      <c r="H12" s="71">
        <f t="shared" si="1"/>
        <v>79</v>
      </c>
    </row>
    <row r="13" spans="2:8" ht="20.100000000000001" customHeight="1" thickTop="1" thickBot="1">
      <c r="B13" s="86" t="s">
        <v>74</v>
      </c>
      <c r="C13" s="72">
        <f>AVERAGE(C6:C12)</f>
        <v>73.142857142857139</v>
      </c>
      <c r="D13" s="73">
        <f t="shared" ref="D13:E13" si="2">AVERAGE(D6:D12)</f>
        <v>75.428571428571431</v>
      </c>
      <c r="E13" s="73">
        <f t="shared" si="2"/>
        <v>74.285714285714292</v>
      </c>
      <c r="F13" s="74">
        <f>AVERAGE(F6:F12)</f>
        <v>78.428571428571431</v>
      </c>
      <c r="G13" s="75">
        <f>AVERAGE(G6:G12)</f>
        <v>301.28571428571428</v>
      </c>
      <c r="H13" s="76">
        <f>AVERAGE(H6:H12)</f>
        <v>75.321428571428569</v>
      </c>
    </row>
    <row r="14" spans="2:8" ht="20.100000000000001" customHeight="1" thickBot="1">
      <c r="F14" s="174" t="s">
        <v>105</v>
      </c>
    </row>
    <row r="15" spans="2:8" ht="20.100000000000001" customHeight="1" thickBot="1">
      <c r="B15" s="77"/>
      <c r="C15" s="81" t="s">
        <v>30</v>
      </c>
      <c r="D15" s="81" t="s">
        <v>31</v>
      </c>
      <c r="E15" s="81" t="s">
        <v>32</v>
      </c>
      <c r="F15" s="89" t="s">
        <v>33</v>
      </c>
    </row>
    <row r="16" spans="2:8" ht="20.100000000000001" customHeight="1">
      <c r="B16" s="83" t="s">
        <v>35</v>
      </c>
      <c r="C16" s="161">
        <f>MAX(C6:C12)</f>
        <v>88</v>
      </c>
      <c r="D16" s="162">
        <f>MAX(D6:D12)</f>
        <v>86</v>
      </c>
      <c r="E16" s="162">
        <f>MAX(E6:E12)</f>
        <v>91</v>
      </c>
      <c r="F16" s="163">
        <f>MAX(F6:F12)</f>
        <v>88</v>
      </c>
    </row>
    <row r="17" spans="2:6" ht="20.100000000000001" customHeight="1" thickBot="1">
      <c r="B17" s="164" t="s">
        <v>36</v>
      </c>
      <c r="C17" s="165">
        <f>MIN(C6:C12)</f>
        <v>57</v>
      </c>
      <c r="D17" s="166">
        <f>MIN(D6:D12)</f>
        <v>63</v>
      </c>
      <c r="E17" s="166">
        <f>MIN(E6:E12)</f>
        <v>49</v>
      </c>
      <c r="F17" s="167">
        <f>MIN(F6:F12)</f>
        <v>67</v>
      </c>
    </row>
  </sheetData>
  <mergeCells count="1">
    <mergeCell ref="B2:H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15"/>
  <sheetViews>
    <sheetView workbookViewId="0"/>
  </sheetViews>
  <sheetFormatPr defaultRowHeight="13.5"/>
  <cols>
    <col min="1" max="1" width="3.625" customWidth="1"/>
    <col min="2" max="2" width="15.625" customWidth="1"/>
    <col min="3" max="3" width="10.625" customWidth="1"/>
    <col min="4" max="9" width="5.625" customWidth="1"/>
    <col min="10" max="13" width="10.625" customWidth="1"/>
  </cols>
  <sheetData>
    <row r="2" spans="2:13" ht="20.100000000000001" customHeight="1">
      <c r="B2" s="193" t="s">
        <v>72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5"/>
    </row>
    <row r="3" spans="2:13" ht="9.9499999999999993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9.9499999999999993" customHeight="1"/>
    <row r="5" spans="2:13" ht="20.100000000000001" customHeight="1">
      <c r="B5" s="218" t="s">
        <v>75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</row>
    <row r="6" spans="2:13" ht="20.100000000000001" customHeight="1" thickBot="1">
      <c r="J6" s="90" t="s">
        <v>76</v>
      </c>
      <c r="L6" s="91"/>
      <c r="M6" s="92"/>
    </row>
    <row r="7" spans="2:13" ht="30" customHeight="1">
      <c r="B7" s="93" t="s">
        <v>37</v>
      </c>
      <c r="C7" s="94" t="s">
        <v>77</v>
      </c>
      <c r="D7" s="94" t="s">
        <v>78</v>
      </c>
      <c r="E7" s="94" t="s">
        <v>38</v>
      </c>
      <c r="F7" s="94" t="s">
        <v>39</v>
      </c>
      <c r="G7" s="94" t="s">
        <v>40</v>
      </c>
      <c r="H7" s="94" t="s">
        <v>41</v>
      </c>
      <c r="I7" s="95" t="s">
        <v>42</v>
      </c>
      <c r="J7" s="96" t="s">
        <v>79</v>
      </c>
      <c r="K7" s="94" t="s">
        <v>80</v>
      </c>
      <c r="L7" s="175" t="s">
        <v>82</v>
      </c>
      <c r="M7" s="176" t="s">
        <v>81</v>
      </c>
    </row>
    <row r="8" spans="2:13" ht="20.100000000000001" customHeight="1">
      <c r="B8" s="170" t="s">
        <v>43</v>
      </c>
      <c r="C8" s="97">
        <v>800</v>
      </c>
      <c r="D8" s="97">
        <v>132</v>
      </c>
      <c r="E8" s="97">
        <v>102</v>
      </c>
      <c r="F8" s="97">
        <v>162</v>
      </c>
      <c r="G8" s="97">
        <v>156</v>
      </c>
      <c r="H8" s="97">
        <v>143</v>
      </c>
      <c r="I8" s="98">
        <v>125</v>
      </c>
      <c r="J8" s="99">
        <f>SUM(D8:I8)</f>
        <v>820</v>
      </c>
      <c r="K8" s="100">
        <f>J8/C8</f>
        <v>1.0249999999999999</v>
      </c>
      <c r="L8" s="100">
        <f t="shared" ref="L8:L13" si="0">J8/$J$14</f>
        <v>0.20971867007672634</v>
      </c>
      <c r="M8" s="177">
        <f t="shared" ref="M8:M13" si="1">_xlfn.RANK.EQ(J8,$J$8:$J$13,0)</f>
        <v>1</v>
      </c>
    </row>
    <row r="9" spans="2:13" ht="20.100000000000001" customHeight="1">
      <c r="B9" s="170" t="s">
        <v>83</v>
      </c>
      <c r="C9" s="97">
        <v>800</v>
      </c>
      <c r="D9" s="97">
        <v>135</v>
      </c>
      <c r="E9" s="97">
        <v>143</v>
      </c>
      <c r="F9" s="97">
        <v>172</v>
      </c>
      <c r="G9" s="97">
        <v>89</v>
      </c>
      <c r="H9" s="97">
        <v>79</v>
      </c>
      <c r="I9" s="98">
        <v>145</v>
      </c>
      <c r="J9" s="99">
        <f>SUM(D9:I9)</f>
        <v>763</v>
      </c>
      <c r="K9" s="100">
        <f>J9/C9</f>
        <v>0.95374999999999999</v>
      </c>
      <c r="L9" s="100">
        <f t="shared" si="0"/>
        <v>0.19514066496163682</v>
      </c>
      <c r="M9" s="177">
        <f t="shared" si="1"/>
        <v>2</v>
      </c>
    </row>
    <row r="10" spans="2:13" ht="20.100000000000001" customHeight="1">
      <c r="B10" s="171" t="s">
        <v>84</v>
      </c>
      <c r="C10" s="97">
        <v>700</v>
      </c>
      <c r="D10" s="97">
        <v>78</v>
      </c>
      <c r="E10" s="97">
        <v>98</v>
      </c>
      <c r="F10" s="97">
        <v>135</v>
      </c>
      <c r="G10" s="97">
        <v>120</v>
      </c>
      <c r="H10" s="97">
        <v>89</v>
      </c>
      <c r="I10" s="98">
        <v>91</v>
      </c>
      <c r="J10" s="99">
        <f>SUM(D10:I10)</f>
        <v>611</v>
      </c>
      <c r="K10" s="100">
        <f>J10/C10</f>
        <v>0.87285714285714289</v>
      </c>
      <c r="L10" s="100">
        <f t="shared" si="0"/>
        <v>0.15626598465473146</v>
      </c>
      <c r="M10" s="177">
        <f t="shared" si="1"/>
        <v>5</v>
      </c>
    </row>
    <row r="11" spans="2:13" ht="20.100000000000001" customHeight="1">
      <c r="B11" s="170" t="s">
        <v>44</v>
      </c>
      <c r="C11" s="97">
        <v>650</v>
      </c>
      <c r="D11" s="97">
        <v>85</v>
      </c>
      <c r="E11" s="97">
        <v>88</v>
      </c>
      <c r="F11" s="97">
        <v>123</v>
      </c>
      <c r="G11" s="97">
        <v>132</v>
      </c>
      <c r="H11" s="97">
        <v>128</v>
      </c>
      <c r="I11" s="98">
        <v>121</v>
      </c>
      <c r="J11" s="99">
        <f t="shared" ref="J11:J12" si="2">SUM(D11:I11)</f>
        <v>677</v>
      </c>
      <c r="K11" s="100">
        <f t="shared" ref="K11:K12" si="3">J11/C11</f>
        <v>1.0415384615384615</v>
      </c>
      <c r="L11" s="100">
        <f t="shared" si="0"/>
        <v>0.17314578005115089</v>
      </c>
      <c r="M11" s="177">
        <f t="shared" si="1"/>
        <v>4</v>
      </c>
    </row>
    <row r="12" spans="2:13" ht="20.100000000000001" customHeight="1">
      <c r="B12" s="170" t="s">
        <v>85</v>
      </c>
      <c r="C12" s="97">
        <v>500</v>
      </c>
      <c r="D12" s="97">
        <v>76</v>
      </c>
      <c r="E12" s="97">
        <v>93</v>
      </c>
      <c r="F12" s="97">
        <v>118</v>
      </c>
      <c r="G12" s="97">
        <v>116</v>
      </c>
      <c r="H12" s="97">
        <v>125</v>
      </c>
      <c r="I12" s="98">
        <v>176</v>
      </c>
      <c r="J12" s="99">
        <f t="shared" si="2"/>
        <v>704</v>
      </c>
      <c r="K12" s="100">
        <f t="shared" si="3"/>
        <v>1.4079999999999999</v>
      </c>
      <c r="L12" s="100">
        <f t="shared" si="0"/>
        <v>0.18005115089514068</v>
      </c>
      <c r="M12" s="177">
        <f t="shared" si="1"/>
        <v>3</v>
      </c>
    </row>
    <row r="13" spans="2:13" ht="20.100000000000001" customHeight="1" thickBot="1">
      <c r="B13" s="172" t="s">
        <v>86</v>
      </c>
      <c r="C13" s="101">
        <v>450</v>
      </c>
      <c r="D13" s="101">
        <v>40</v>
      </c>
      <c r="E13" s="101">
        <v>51</v>
      </c>
      <c r="F13" s="101">
        <v>58</v>
      </c>
      <c r="G13" s="101">
        <v>55</v>
      </c>
      <c r="H13" s="101">
        <v>88</v>
      </c>
      <c r="I13" s="102">
        <v>43</v>
      </c>
      <c r="J13" s="103">
        <f>SUM(D13:I13)</f>
        <v>335</v>
      </c>
      <c r="K13" s="104">
        <f>J13/C13</f>
        <v>0.74444444444444446</v>
      </c>
      <c r="L13" s="104">
        <f t="shared" si="0"/>
        <v>8.5677749360613814E-2</v>
      </c>
      <c r="M13" s="178">
        <f t="shared" si="1"/>
        <v>6</v>
      </c>
    </row>
    <row r="14" spans="2:13" ht="20.100000000000001" customHeight="1">
      <c r="B14" s="105" t="s">
        <v>79</v>
      </c>
      <c r="C14" s="106">
        <f t="shared" ref="C14:I14" si="4">SUM(C8:C13)</f>
        <v>3900</v>
      </c>
      <c r="D14" s="106">
        <f t="shared" si="4"/>
        <v>546</v>
      </c>
      <c r="E14" s="106">
        <f t="shared" si="4"/>
        <v>575</v>
      </c>
      <c r="F14" s="106">
        <f t="shared" si="4"/>
        <v>768</v>
      </c>
      <c r="G14" s="106">
        <f t="shared" si="4"/>
        <v>668</v>
      </c>
      <c r="H14" s="106">
        <f t="shared" si="4"/>
        <v>652</v>
      </c>
      <c r="I14" s="107">
        <f t="shared" si="4"/>
        <v>701</v>
      </c>
      <c r="J14" s="108">
        <f>SUM(D14:I14)</f>
        <v>3910</v>
      </c>
      <c r="K14" s="109">
        <f>J14/C14</f>
        <v>1.0025641025641026</v>
      </c>
      <c r="L14" s="110"/>
      <c r="M14" s="179"/>
    </row>
    <row r="15" spans="2:13" ht="20.100000000000001" customHeight="1" thickBot="1">
      <c r="B15" s="111" t="s">
        <v>87</v>
      </c>
      <c r="C15" s="112"/>
      <c r="D15" s="113">
        <f>MAX(D8:D13)</f>
        <v>135</v>
      </c>
      <c r="E15" s="113">
        <f t="shared" ref="E15:J15" si="5">MAX(E8:E13)</f>
        <v>143</v>
      </c>
      <c r="F15" s="113">
        <f t="shared" si="5"/>
        <v>172</v>
      </c>
      <c r="G15" s="113">
        <f t="shared" si="5"/>
        <v>156</v>
      </c>
      <c r="H15" s="113">
        <f t="shared" si="5"/>
        <v>143</v>
      </c>
      <c r="I15" s="114">
        <f t="shared" si="5"/>
        <v>176</v>
      </c>
      <c r="J15" s="115">
        <f t="shared" si="5"/>
        <v>820</v>
      </c>
      <c r="K15" s="112"/>
      <c r="L15" s="112"/>
      <c r="M15" s="180"/>
    </row>
  </sheetData>
  <mergeCells count="2">
    <mergeCell ref="B2:M2"/>
    <mergeCell ref="B5:M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J8:J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16"/>
  <sheetViews>
    <sheetView workbookViewId="0"/>
  </sheetViews>
  <sheetFormatPr defaultRowHeight="13.5"/>
  <cols>
    <col min="1" max="1" width="3.625" customWidth="1"/>
    <col min="2" max="2" width="31.125" bestFit="1" customWidth="1"/>
    <col min="5" max="5" width="5.625" customWidth="1"/>
    <col min="7" max="7" width="5.625" customWidth="1"/>
    <col min="9" max="9" width="5.625" customWidth="1"/>
    <col min="11" max="11" width="10.375" bestFit="1" customWidth="1"/>
  </cols>
  <sheetData>
    <row r="2" spans="2:11" ht="20.100000000000001" customHeight="1">
      <c r="B2" s="223" t="s">
        <v>72</v>
      </c>
      <c r="C2" s="223"/>
      <c r="D2" s="223"/>
      <c r="E2" s="223"/>
      <c r="F2" s="223"/>
      <c r="G2" s="223"/>
      <c r="H2" s="223"/>
      <c r="I2" s="223"/>
      <c r="J2" s="223"/>
      <c r="K2" s="223"/>
    </row>
    <row r="3" spans="2:11" ht="9.9499999999999993" customHeight="1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9.9499999999999993" customHeight="1">
      <c r="B4" s="1"/>
      <c r="C4" s="1"/>
      <c r="D4" s="1"/>
      <c r="E4" s="1"/>
      <c r="F4" s="1"/>
      <c r="G4" s="1"/>
      <c r="H4" s="1"/>
      <c r="I4" s="1"/>
      <c r="J4" s="1"/>
      <c r="K4" s="1"/>
    </row>
    <row r="5" spans="2:11" ht="20.100000000000001" customHeight="1">
      <c r="B5" s="121" t="s">
        <v>88</v>
      </c>
      <c r="C5" s="224">
        <f>K15</f>
        <v>7463500</v>
      </c>
      <c r="D5" s="225"/>
      <c r="E5" s="122"/>
    </row>
    <row r="6" spans="2:11" ht="20.100000000000001" customHeight="1" thickBot="1"/>
    <row r="7" spans="2:11" ht="20.100000000000001" customHeight="1">
      <c r="B7" s="226" t="s">
        <v>89</v>
      </c>
      <c r="C7" s="228" t="s">
        <v>90</v>
      </c>
      <c r="D7" s="228" t="s">
        <v>91</v>
      </c>
      <c r="E7" s="228"/>
      <c r="F7" s="228"/>
      <c r="G7" s="228"/>
      <c r="H7" s="228"/>
      <c r="I7" s="230"/>
      <c r="J7" s="231" t="s">
        <v>66</v>
      </c>
      <c r="K7" s="233" t="s">
        <v>92</v>
      </c>
    </row>
    <row r="8" spans="2:11" ht="20.100000000000001" customHeight="1" thickBot="1">
      <c r="B8" s="227"/>
      <c r="C8" s="229"/>
      <c r="D8" s="123" t="s">
        <v>93</v>
      </c>
      <c r="E8" s="123" t="s">
        <v>94</v>
      </c>
      <c r="F8" s="123" t="s">
        <v>67</v>
      </c>
      <c r="G8" s="123" t="s">
        <v>94</v>
      </c>
      <c r="H8" s="123" t="s">
        <v>68</v>
      </c>
      <c r="I8" s="124" t="s">
        <v>94</v>
      </c>
      <c r="J8" s="232"/>
      <c r="K8" s="234"/>
    </row>
    <row r="9" spans="2:11" ht="20.100000000000001" customHeight="1">
      <c r="B9" s="125" t="s">
        <v>95</v>
      </c>
      <c r="C9" s="106">
        <v>7800</v>
      </c>
      <c r="D9" s="87">
        <v>33</v>
      </c>
      <c r="E9" s="116" t="str">
        <f>IF(D9&gt;=D$16,"○","")</f>
        <v/>
      </c>
      <c r="F9" s="87">
        <v>46</v>
      </c>
      <c r="G9" s="116" t="str">
        <f>IF(F9&gt;=F$16,"○","")</f>
        <v/>
      </c>
      <c r="H9" s="87">
        <v>36</v>
      </c>
      <c r="I9" s="116" t="str">
        <f>IF(H9&gt;=H$16,"○","")</f>
        <v/>
      </c>
      <c r="J9" s="183">
        <f>D9+F9+H9</f>
        <v>115</v>
      </c>
      <c r="K9" s="184">
        <f>J9*C9</f>
        <v>897000</v>
      </c>
    </row>
    <row r="10" spans="2:11" ht="20.100000000000001" customHeight="1">
      <c r="B10" s="126" t="s">
        <v>96</v>
      </c>
      <c r="C10" s="97">
        <v>5000</v>
      </c>
      <c r="D10" s="2">
        <v>54</v>
      </c>
      <c r="E10" s="117" t="str">
        <f t="shared" ref="E10:E14" si="0">IF(D10&gt;=D$16,"○","")</f>
        <v>○</v>
      </c>
      <c r="F10" s="2">
        <v>59</v>
      </c>
      <c r="G10" s="117" t="str">
        <f t="shared" ref="G10:G14" si="1">IF(F10&gt;=F$16,"○","")</f>
        <v>○</v>
      </c>
      <c r="H10" s="2">
        <v>50</v>
      </c>
      <c r="I10" s="118" t="str">
        <f t="shared" ref="I10:I14" si="2">IF(H10&gt;=H$16,"○","")</f>
        <v/>
      </c>
      <c r="J10" s="185">
        <f t="shared" ref="J10:J13" si="3">D10+F10+H10</f>
        <v>163</v>
      </c>
      <c r="K10" s="186">
        <f t="shared" ref="K10:K14" si="4">J10*C10</f>
        <v>815000</v>
      </c>
    </row>
    <row r="11" spans="2:11" ht="20.100000000000001" customHeight="1">
      <c r="B11" s="126" t="s">
        <v>97</v>
      </c>
      <c r="C11" s="97">
        <v>9800</v>
      </c>
      <c r="D11" s="2">
        <v>65</v>
      </c>
      <c r="E11" s="117" t="str">
        <f t="shared" si="0"/>
        <v>○</v>
      </c>
      <c r="F11" s="2">
        <v>70</v>
      </c>
      <c r="G11" s="117" t="str">
        <f t="shared" si="1"/>
        <v>○</v>
      </c>
      <c r="H11" s="2">
        <v>75</v>
      </c>
      <c r="I11" s="118" t="str">
        <f t="shared" si="2"/>
        <v>○</v>
      </c>
      <c r="J11" s="185">
        <f t="shared" si="3"/>
        <v>210</v>
      </c>
      <c r="K11" s="186">
        <f t="shared" si="4"/>
        <v>2058000</v>
      </c>
    </row>
    <row r="12" spans="2:11" ht="20.100000000000001" customHeight="1">
      <c r="B12" s="126" t="s">
        <v>98</v>
      </c>
      <c r="C12" s="97">
        <v>12000</v>
      </c>
      <c r="D12" s="2">
        <v>70</v>
      </c>
      <c r="E12" s="117" t="str">
        <f t="shared" si="0"/>
        <v>○</v>
      </c>
      <c r="F12" s="2">
        <v>56</v>
      </c>
      <c r="G12" s="117" t="str">
        <f t="shared" si="1"/>
        <v>○</v>
      </c>
      <c r="H12" s="2">
        <v>66</v>
      </c>
      <c r="I12" s="118" t="str">
        <f t="shared" si="2"/>
        <v>○</v>
      </c>
      <c r="J12" s="185">
        <f t="shared" si="3"/>
        <v>192</v>
      </c>
      <c r="K12" s="186">
        <f t="shared" si="4"/>
        <v>2304000</v>
      </c>
    </row>
    <row r="13" spans="2:11" ht="20.100000000000001" customHeight="1">
      <c r="B13" s="126" t="s">
        <v>99</v>
      </c>
      <c r="C13" s="97">
        <v>8600</v>
      </c>
      <c r="D13" s="2">
        <v>29</v>
      </c>
      <c r="E13" s="117" t="str">
        <f t="shared" si="0"/>
        <v/>
      </c>
      <c r="F13" s="2">
        <v>45</v>
      </c>
      <c r="G13" s="117" t="str">
        <f>IF(F13&gt;=F$16,"○","")</f>
        <v/>
      </c>
      <c r="H13" s="2">
        <v>41</v>
      </c>
      <c r="I13" s="118" t="str">
        <f t="shared" si="2"/>
        <v/>
      </c>
      <c r="J13" s="185">
        <f t="shared" si="3"/>
        <v>115</v>
      </c>
      <c r="K13" s="186">
        <f t="shared" si="4"/>
        <v>989000</v>
      </c>
    </row>
    <row r="14" spans="2:11" ht="20.100000000000001" customHeight="1" thickBot="1">
      <c r="B14" s="127" t="s">
        <v>100</v>
      </c>
      <c r="C14" s="101">
        <v>4500</v>
      </c>
      <c r="D14" s="88">
        <v>25</v>
      </c>
      <c r="E14" s="119" t="str">
        <f t="shared" si="0"/>
        <v/>
      </c>
      <c r="F14" s="88">
        <v>30</v>
      </c>
      <c r="G14" s="119" t="str">
        <f t="shared" si="1"/>
        <v/>
      </c>
      <c r="H14" s="88">
        <v>34</v>
      </c>
      <c r="I14" s="120" t="str">
        <f t="shared" si="2"/>
        <v/>
      </c>
      <c r="J14" s="187">
        <f>D14+F14+H14</f>
        <v>89</v>
      </c>
      <c r="K14" s="188">
        <f t="shared" si="4"/>
        <v>400500</v>
      </c>
    </row>
    <row r="15" spans="2:11" ht="20.100000000000001" customHeight="1">
      <c r="B15" s="168" t="s">
        <v>28</v>
      </c>
      <c r="C15" s="219"/>
      <c r="D15" s="181">
        <f>SUM(D9:D14)</f>
        <v>276</v>
      </c>
      <c r="E15" s="221"/>
      <c r="F15" s="181">
        <f t="shared" ref="F15" si="5">SUM(F9:F14)</f>
        <v>306</v>
      </c>
      <c r="G15" s="221"/>
      <c r="H15" s="181">
        <f t="shared" ref="H15" si="6">SUM(H9:H14)</f>
        <v>302</v>
      </c>
      <c r="I15" s="221"/>
      <c r="J15" s="189">
        <f>SUM(J9:J14)</f>
        <v>884</v>
      </c>
      <c r="K15" s="190">
        <f>SUM(K9:K14)</f>
        <v>7463500</v>
      </c>
    </row>
    <row r="16" spans="2:11" ht="20.100000000000001" customHeight="1" thickBot="1">
      <c r="B16" s="169" t="s">
        <v>69</v>
      </c>
      <c r="C16" s="220"/>
      <c r="D16" s="182">
        <f>AVERAGE(D9:D14)</f>
        <v>46</v>
      </c>
      <c r="E16" s="222"/>
      <c r="F16" s="182">
        <f t="shared" ref="F16" si="7">AVERAGE(F9:F14)</f>
        <v>51</v>
      </c>
      <c r="G16" s="222"/>
      <c r="H16" s="182">
        <f>AVERAGE(H9:H14)</f>
        <v>50.333333333333336</v>
      </c>
      <c r="I16" s="222"/>
      <c r="J16" s="191">
        <f>ROUNDDOWN(AVERAGE(J9:J14),0)</f>
        <v>147</v>
      </c>
      <c r="K16" s="192">
        <f>ROUNDDOWN(AVERAGE(K9:K14),0)</f>
        <v>1243916</v>
      </c>
    </row>
  </sheetData>
  <mergeCells count="11">
    <mergeCell ref="C15:C16"/>
    <mergeCell ref="E15:E16"/>
    <mergeCell ref="G15:G16"/>
    <mergeCell ref="I15:I16"/>
    <mergeCell ref="B2:K2"/>
    <mergeCell ref="C5:D5"/>
    <mergeCell ref="B7:B8"/>
    <mergeCell ref="C7:C8"/>
    <mergeCell ref="D7:I7"/>
    <mergeCell ref="J7:J8"/>
    <mergeCell ref="K7:K8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O39"/>
  <sheetViews>
    <sheetView workbookViewId="0"/>
  </sheetViews>
  <sheetFormatPr defaultRowHeight="13.5"/>
  <cols>
    <col min="1" max="1" width="3.625" customWidth="1"/>
    <col min="4" max="15" width="10.625" customWidth="1"/>
  </cols>
  <sheetData>
    <row r="2" spans="2:15" ht="20.100000000000001" customHeight="1">
      <c r="B2" s="235" t="s">
        <v>71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7"/>
    </row>
    <row r="3" spans="2:15" ht="9.9499999999999993" customHeight="1"/>
    <row r="4" spans="2:15" ht="9.9499999999999993" customHeight="1"/>
    <row r="5" spans="2:15" ht="25.5">
      <c r="B5" s="238" t="s">
        <v>45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</row>
    <row r="6" spans="2:15">
      <c r="O6" s="90" t="s">
        <v>46</v>
      </c>
    </row>
    <row r="7" spans="2:15">
      <c r="B7" s="239" t="s">
        <v>52</v>
      </c>
      <c r="C7" s="241" t="s">
        <v>53</v>
      </c>
      <c r="D7" s="243" t="s">
        <v>47</v>
      </c>
      <c r="E7" s="244"/>
      <c r="F7" s="245"/>
      <c r="G7" s="243" t="s">
        <v>48</v>
      </c>
      <c r="H7" s="244"/>
      <c r="I7" s="245"/>
      <c r="J7" s="243" t="s">
        <v>49</v>
      </c>
      <c r="K7" s="244"/>
      <c r="L7" s="245"/>
      <c r="M7" s="243" t="s">
        <v>50</v>
      </c>
      <c r="N7" s="246"/>
      <c r="O7" s="247" t="s">
        <v>51</v>
      </c>
    </row>
    <row r="8" spans="2:15">
      <c r="B8" s="240"/>
      <c r="C8" s="242"/>
      <c r="D8" s="160" t="s">
        <v>102</v>
      </c>
      <c r="E8" s="128" t="s">
        <v>103</v>
      </c>
      <c r="F8" s="129" t="s">
        <v>54</v>
      </c>
      <c r="G8" s="160" t="s">
        <v>102</v>
      </c>
      <c r="H8" s="130" t="s">
        <v>103</v>
      </c>
      <c r="I8" s="129" t="s">
        <v>54</v>
      </c>
      <c r="J8" s="160" t="s">
        <v>102</v>
      </c>
      <c r="K8" s="130" t="s">
        <v>103</v>
      </c>
      <c r="L8" s="129" t="s">
        <v>54</v>
      </c>
      <c r="M8" s="159" t="s">
        <v>102</v>
      </c>
      <c r="N8" s="131" t="s">
        <v>103</v>
      </c>
      <c r="O8" s="248"/>
    </row>
    <row r="9" spans="2:15" ht="13.5" customHeight="1">
      <c r="B9" s="249" t="s">
        <v>55</v>
      </c>
      <c r="C9" s="132" t="s">
        <v>56</v>
      </c>
      <c r="D9" s="153">
        <v>2800000</v>
      </c>
      <c r="E9" s="133">
        <v>2200000</v>
      </c>
      <c r="F9" s="134">
        <f>SUM(D9:E9)</f>
        <v>5000000</v>
      </c>
      <c r="G9" s="153">
        <v>3300000</v>
      </c>
      <c r="H9" s="133">
        <v>810000</v>
      </c>
      <c r="I9" s="134">
        <f>SUM(G9:H9)</f>
        <v>4110000</v>
      </c>
      <c r="J9" s="153">
        <v>3000000</v>
      </c>
      <c r="K9" s="133">
        <v>260000</v>
      </c>
      <c r="L9" s="134">
        <f>SUM(J9:K9)</f>
        <v>3260000</v>
      </c>
      <c r="M9" s="153">
        <f t="shared" ref="M9:N13" si="0">D9+G9+J9</f>
        <v>9100000</v>
      </c>
      <c r="N9" s="135">
        <f t="shared" si="0"/>
        <v>3270000</v>
      </c>
      <c r="O9" s="136">
        <f t="shared" ref="O9:O39" si="1">SUM(M9:N9)</f>
        <v>12370000</v>
      </c>
    </row>
    <row r="10" spans="2:15">
      <c r="B10" s="250"/>
      <c r="C10" s="137" t="s">
        <v>57</v>
      </c>
      <c r="D10" s="154">
        <v>4200000</v>
      </c>
      <c r="E10" s="138">
        <v>1200000</v>
      </c>
      <c r="F10" s="139">
        <f>SUM(D10:E10)</f>
        <v>5400000</v>
      </c>
      <c r="G10" s="154">
        <v>2600000</v>
      </c>
      <c r="H10" s="138">
        <v>2900000</v>
      </c>
      <c r="I10" s="139">
        <f t="shared" ref="I10:I13" si="2">SUM(G10:H10)</f>
        <v>5500000</v>
      </c>
      <c r="J10" s="154">
        <v>3100000</v>
      </c>
      <c r="K10" s="138">
        <v>1900000</v>
      </c>
      <c r="L10" s="139">
        <f t="shared" ref="L10:L13" si="3">SUM(J10:K10)</f>
        <v>5000000</v>
      </c>
      <c r="M10" s="154">
        <f t="shared" si="0"/>
        <v>9900000</v>
      </c>
      <c r="N10" s="140">
        <f t="shared" si="0"/>
        <v>6000000</v>
      </c>
      <c r="O10" s="141">
        <f t="shared" si="1"/>
        <v>15900000</v>
      </c>
    </row>
    <row r="11" spans="2:15">
      <c r="B11" s="250"/>
      <c r="C11" s="137" t="s">
        <v>58</v>
      </c>
      <c r="D11" s="154">
        <v>3800000</v>
      </c>
      <c r="E11" s="138">
        <v>800000</v>
      </c>
      <c r="F11" s="139">
        <f>SUM(D11:E11)</f>
        <v>4600000</v>
      </c>
      <c r="G11" s="154">
        <v>2800000</v>
      </c>
      <c r="H11" s="138">
        <v>1300000</v>
      </c>
      <c r="I11" s="139">
        <f t="shared" si="2"/>
        <v>4100000</v>
      </c>
      <c r="J11" s="154">
        <v>2300000</v>
      </c>
      <c r="K11" s="138">
        <v>3900000</v>
      </c>
      <c r="L11" s="139">
        <f t="shared" si="3"/>
        <v>6200000</v>
      </c>
      <c r="M11" s="154">
        <f t="shared" si="0"/>
        <v>8900000</v>
      </c>
      <c r="N11" s="140">
        <f t="shared" si="0"/>
        <v>6000000</v>
      </c>
      <c r="O11" s="141">
        <f t="shared" si="1"/>
        <v>14900000</v>
      </c>
    </row>
    <row r="12" spans="2:15">
      <c r="B12" s="250"/>
      <c r="C12" s="137" t="s">
        <v>59</v>
      </c>
      <c r="D12" s="154">
        <v>2350000</v>
      </c>
      <c r="E12" s="138">
        <v>985000</v>
      </c>
      <c r="F12" s="139">
        <f>SUM(D12:E12)</f>
        <v>3335000</v>
      </c>
      <c r="G12" s="154">
        <v>985000</v>
      </c>
      <c r="H12" s="138">
        <v>2450000</v>
      </c>
      <c r="I12" s="139">
        <f t="shared" si="2"/>
        <v>3435000</v>
      </c>
      <c r="J12" s="154">
        <v>2340000</v>
      </c>
      <c r="K12" s="138">
        <v>685000</v>
      </c>
      <c r="L12" s="139">
        <f t="shared" si="3"/>
        <v>3025000</v>
      </c>
      <c r="M12" s="154">
        <f t="shared" si="0"/>
        <v>5675000</v>
      </c>
      <c r="N12" s="140">
        <f t="shared" si="0"/>
        <v>4120000</v>
      </c>
      <c r="O12" s="141">
        <f t="shared" si="1"/>
        <v>9795000</v>
      </c>
    </row>
    <row r="13" spans="2:15">
      <c r="B13" s="250"/>
      <c r="C13" s="142" t="s">
        <v>60</v>
      </c>
      <c r="D13" s="155">
        <v>1000000</v>
      </c>
      <c r="E13" s="143">
        <v>2430000</v>
      </c>
      <c r="F13" s="106">
        <f>SUM(D13:E13)</f>
        <v>3430000</v>
      </c>
      <c r="G13" s="155">
        <v>2200000</v>
      </c>
      <c r="H13" s="143">
        <v>1850000</v>
      </c>
      <c r="I13" s="106">
        <f t="shared" si="2"/>
        <v>4050000</v>
      </c>
      <c r="J13" s="155">
        <v>3230000</v>
      </c>
      <c r="K13" s="143">
        <v>540000</v>
      </c>
      <c r="L13" s="106">
        <f t="shared" si="3"/>
        <v>3770000</v>
      </c>
      <c r="M13" s="155">
        <f t="shared" si="0"/>
        <v>6430000</v>
      </c>
      <c r="N13" s="108">
        <f t="shared" si="0"/>
        <v>4820000</v>
      </c>
      <c r="O13" s="144">
        <f t="shared" si="1"/>
        <v>11250000</v>
      </c>
    </row>
    <row r="14" spans="2:15">
      <c r="B14" s="251"/>
      <c r="C14" s="145" t="s">
        <v>54</v>
      </c>
      <c r="D14" s="156">
        <f>SUM(D9:D13)</f>
        <v>14150000</v>
      </c>
      <c r="E14" s="146">
        <f t="shared" ref="E14:J14" si="4">SUM(E9:E13)</f>
        <v>7615000</v>
      </c>
      <c r="F14" s="147">
        <f t="shared" si="4"/>
        <v>21765000</v>
      </c>
      <c r="G14" s="156">
        <f t="shared" si="4"/>
        <v>11885000</v>
      </c>
      <c r="H14" s="146">
        <f t="shared" si="4"/>
        <v>9310000</v>
      </c>
      <c r="I14" s="147">
        <f t="shared" si="4"/>
        <v>21195000</v>
      </c>
      <c r="J14" s="156">
        <f t="shared" si="4"/>
        <v>13970000</v>
      </c>
      <c r="K14" s="146">
        <f>SUM(K9:K13)</f>
        <v>7285000</v>
      </c>
      <c r="L14" s="147">
        <f t="shared" ref="L14" si="5">SUM(L9:L13)</f>
        <v>21255000</v>
      </c>
      <c r="M14" s="156">
        <f>SUM(M9:M13)</f>
        <v>40005000</v>
      </c>
      <c r="N14" s="148">
        <f t="shared" ref="N14" si="6">SUM(N9:N13)</f>
        <v>24210000</v>
      </c>
      <c r="O14" s="149">
        <f t="shared" si="1"/>
        <v>64215000</v>
      </c>
    </row>
    <row r="15" spans="2:15" ht="13.5" customHeight="1">
      <c r="B15" s="249" t="s">
        <v>61</v>
      </c>
      <c r="C15" s="132" t="s">
        <v>56</v>
      </c>
      <c r="D15" s="153">
        <v>530000</v>
      </c>
      <c r="E15" s="133">
        <v>1200000</v>
      </c>
      <c r="F15" s="134">
        <f>SUM(D15:E15)</f>
        <v>1730000</v>
      </c>
      <c r="G15" s="153">
        <v>720000</v>
      </c>
      <c r="H15" s="133">
        <v>599000</v>
      </c>
      <c r="I15" s="134">
        <f>SUM(G15:H15)</f>
        <v>1319000</v>
      </c>
      <c r="J15" s="153">
        <v>1326400</v>
      </c>
      <c r="K15" s="133">
        <v>242900</v>
      </c>
      <c r="L15" s="134">
        <f>SUM(J15:K15)</f>
        <v>1569300</v>
      </c>
      <c r="M15" s="153">
        <f t="shared" ref="M15:N18" si="7">D15+G15+J15</f>
        <v>2576400</v>
      </c>
      <c r="N15" s="135">
        <f t="shared" si="7"/>
        <v>2041900</v>
      </c>
      <c r="O15" s="136">
        <f t="shared" si="1"/>
        <v>4618300</v>
      </c>
    </row>
    <row r="16" spans="2:15">
      <c r="B16" s="250"/>
      <c r="C16" s="137" t="s">
        <v>57</v>
      </c>
      <c r="D16" s="154">
        <v>870000</v>
      </c>
      <c r="E16" s="138">
        <v>360000</v>
      </c>
      <c r="F16" s="139">
        <f>SUM(D16:E16)</f>
        <v>1230000</v>
      </c>
      <c r="G16" s="154">
        <v>2566000</v>
      </c>
      <c r="H16" s="138">
        <v>1550000</v>
      </c>
      <c r="I16" s="139">
        <f t="shared" ref="I16:I18" si="8">SUM(G16:H16)</f>
        <v>4116000</v>
      </c>
      <c r="J16" s="154">
        <v>2000000</v>
      </c>
      <c r="K16" s="138">
        <v>590000</v>
      </c>
      <c r="L16" s="139">
        <f t="shared" ref="L16:L18" si="9">SUM(J16:K16)</f>
        <v>2590000</v>
      </c>
      <c r="M16" s="154">
        <f t="shared" si="7"/>
        <v>5436000</v>
      </c>
      <c r="N16" s="140">
        <f t="shared" si="7"/>
        <v>2500000</v>
      </c>
      <c r="O16" s="141">
        <f t="shared" si="1"/>
        <v>7936000</v>
      </c>
    </row>
    <row r="17" spans="2:15">
      <c r="B17" s="250"/>
      <c r="C17" s="137" t="s">
        <v>58</v>
      </c>
      <c r="D17" s="154">
        <v>2000000</v>
      </c>
      <c r="E17" s="138">
        <v>1900000</v>
      </c>
      <c r="F17" s="139">
        <f>SUM(D17:E17)</f>
        <v>3900000</v>
      </c>
      <c r="G17" s="154">
        <v>2694000</v>
      </c>
      <c r="H17" s="138">
        <v>1280000</v>
      </c>
      <c r="I17" s="139">
        <f t="shared" si="8"/>
        <v>3974000</v>
      </c>
      <c r="J17" s="154">
        <v>560000</v>
      </c>
      <c r="K17" s="138">
        <v>1020000</v>
      </c>
      <c r="L17" s="139">
        <f t="shared" si="9"/>
        <v>1580000</v>
      </c>
      <c r="M17" s="154">
        <f t="shared" si="7"/>
        <v>5254000</v>
      </c>
      <c r="N17" s="140">
        <f t="shared" si="7"/>
        <v>4200000</v>
      </c>
      <c r="O17" s="141">
        <f t="shared" si="1"/>
        <v>9454000</v>
      </c>
    </row>
    <row r="18" spans="2:15">
      <c r="B18" s="250"/>
      <c r="C18" s="142" t="s">
        <v>59</v>
      </c>
      <c r="D18" s="155">
        <v>259000</v>
      </c>
      <c r="E18" s="143">
        <v>5454000</v>
      </c>
      <c r="F18" s="106">
        <f>SUM(D18:E18)</f>
        <v>5713000</v>
      </c>
      <c r="G18" s="155">
        <v>1388200</v>
      </c>
      <c r="H18" s="143">
        <v>2514000</v>
      </c>
      <c r="I18" s="106">
        <f t="shared" si="8"/>
        <v>3902200</v>
      </c>
      <c r="J18" s="155">
        <v>690000</v>
      </c>
      <c r="K18" s="143">
        <v>2600000</v>
      </c>
      <c r="L18" s="106">
        <f t="shared" si="9"/>
        <v>3290000</v>
      </c>
      <c r="M18" s="155">
        <f t="shared" si="7"/>
        <v>2337200</v>
      </c>
      <c r="N18" s="108">
        <f t="shared" si="7"/>
        <v>10568000</v>
      </c>
      <c r="O18" s="144">
        <f t="shared" si="1"/>
        <v>12905200</v>
      </c>
    </row>
    <row r="19" spans="2:15">
      <c r="B19" s="251"/>
      <c r="C19" s="145" t="s">
        <v>54</v>
      </c>
      <c r="D19" s="156">
        <f>SUM(D15:D18)</f>
        <v>3659000</v>
      </c>
      <c r="E19" s="146">
        <f t="shared" ref="E19:L19" si="10">SUM(E15:E18)</f>
        <v>8914000</v>
      </c>
      <c r="F19" s="147">
        <f t="shared" si="10"/>
        <v>12573000</v>
      </c>
      <c r="G19" s="156">
        <f t="shared" si="10"/>
        <v>7368200</v>
      </c>
      <c r="H19" s="146">
        <f t="shared" si="10"/>
        <v>5943000</v>
      </c>
      <c r="I19" s="147">
        <f t="shared" si="10"/>
        <v>13311200</v>
      </c>
      <c r="J19" s="156">
        <f t="shared" si="10"/>
        <v>4576400</v>
      </c>
      <c r="K19" s="146">
        <f t="shared" si="10"/>
        <v>4452900</v>
      </c>
      <c r="L19" s="147">
        <f t="shared" si="10"/>
        <v>9029300</v>
      </c>
      <c r="M19" s="156">
        <f>SUM(M15:M18)</f>
        <v>15603600</v>
      </c>
      <c r="N19" s="148">
        <f t="shared" ref="N19" si="11">SUM(N15:N18)</f>
        <v>19309900</v>
      </c>
      <c r="O19" s="149">
        <f t="shared" si="1"/>
        <v>34913500</v>
      </c>
    </row>
    <row r="20" spans="2:15" ht="13.5" customHeight="1">
      <c r="B20" s="252" t="s">
        <v>62</v>
      </c>
      <c r="C20" s="132" t="s">
        <v>56</v>
      </c>
      <c r="D20" s="153">
        <v>3200000</v>
      </c>
      <c r="E20" s="133">
        <v>1600000</v>
      </c>
      <c r="F20" s="134">
        <f>SUM(D20:E20)</f>
        <v>4800000</v>
      </c>
      <c r="G20" s="153">
        <v>2300000</v>
      </c>
      <c r="H20" s="133">
        <v>4800000</v>
      </c>
      <c r="I20" s="134">
        <f>SUM(G20:H20)</f>
        <v>7100000</v>
      </c>
      <c r="J20" s="153">
        <v>1900000</v>
      </c>
      <c r="K20" s="133">
        <v>1800000</v>
      </c>
      <c r="L20" s="134">
        <f>SUM(J20:K20)</f>
        <v>3700000</v>
      </c>
      <c r="M20" s="153">
        <f>D20+G20+J20</f>
        <v>7400000</v>
      </c>
      <c r="N20" s="135">
        <f>E20+H20+K20</f>
        <v>8200000</v>
      </c>
      <c r="O20" s="136">
        <f t="shared" si="1"/>
        <v>15600000</v>
      </c>
    </row>
    <row r="21" spans="2:15">
      <c r="B21" s="253"/>
      <c r="C21" s="142" t="s">
        <v>57</v>
      </c>
      <c r="D21" s="154">
        <v>260000</v>
      </c>
      <c r="E21" s="138">
        <v>5600000</v>
      </c>
      <c r="F21" s="139">
        <f>SUM(D21:E21)</f>
        <v>5860000</v>
      </c>
      <c r="G21" s="154">
        <v>2600000</v>
      </c>
      <c r="H21" s="138">
        <v>1200000</v>
      </c>
      <c r="I21" s="139">
        <f t="shared" ref="I21" si="12">SUM(G21:H21)</f>
        <v>3800000</v>
      </c>
      <c r="J21" s="154">
        <v>1500000</v>
      </c>
      <c r="K21" s="138">
        <v>2300000</v>
      </c>
      <c r="L21" s="139">
        <f t="shared" ref="L21" si="13">SUM(J21:K21)</f>
        <v>3800000</v>
      </c>
      <c r="M21" s="154">
        <f>D21+G21+J21</f>
        <v>4360000</v>
      </c>
      <c r="N21" s="140">
        <f>E21+H21+K21</f>
        <v>9100000</v>
      </c>
      <c r="O21" s="141">
        <f t="shared" si="1"/>
        <v>13460000</v>
      </c>
    </row>
    <row r="22" spans="2:15">
      <c r="B22" s="251"/>
      <c r="C22" s="150" t="s">
        <v>54</v>
      </c>
      <c r="D22" s="156">
        <f t="shared" ref="D22:E22" si="14">SUM(D20:D21)</f>
        <v>3460000</v>
      </c>
      <c r="E22" s="146">
        <f t="shared" si="14"/>
        <v>7200000</v>
      </c>
      <c r="F22" s="147">
        <f>SUM(F20:F21)</f>
        <v>10660000</v>
      </c>
      <c r="G22" s="156">
        <f t="shared" ref="G22:L22" si="15">SUM(G20:G21)</f>
        <v>4900000</v>
      </c>
      <c r="H22" s="146">
        <f t="shared" si="15"/>
        <v>6000000</v>
      </c>
      <c r="I22" s="147">
        <f t="shared" si="15"/>
        <v>10900000</v>
      </c>
      <c r="J22" s="156">
        <f t="shared" si="15"/>
        <v>3400000</v>
      </c>
      <c r="K22" s="146">
        <f t="shared" si="15"/>
        <v>4100000</v>
      </c>
      <c r="L22" s="147">
        <f t="shared" si="15"/>
        <v>7500000</v>
      </c>
      <c r="M22" s="156">
        <f>SUM(M20:M21)</f>
        <v>11760000</v>
      </c>
      <c r="N22" s="148">
        <f t="shared" ref="N22" si="16">SUM(N20:N21)</f>
        <v>17300000</v>
      </c>
      <c r="O22" s="149">
        <f t="shared" si="1"/>
        <v>29060000</v>
      </c>
    </row>
    <row r="23" spans="2:15" ht="13.5" customHeight="1">
      <c r="B23" s="252" t="s">
        <v>63</v>
      </c>
      <c r="C23" s="132" t="s">
        <v>56</v>
      </c>
      <c r="D23" s="153">
        <v>2500000</v>
      </c>
      <c r="E23" s="133">
        <v>1250000</v>
      </c>
      <c r="F23" s="134">
        <f>SUM(D23:E23)</f>
        <v>3750000</v>
      </c>
      <c r="G23" s="153">
        <v>1240000</v>
      </c>
      <c r="H23" s="133">
        <v>1140000</v>
      </c>
      <c r="I23" s="134">
        <f>SUM(G23:H23)</f>
        <v>2380000</v>
      </c>
      <c r="J23" s="153">
        <v>985000</v>
      </c>
      <c r="K23" s="133">
        <v>1250000</v>
      </c>
      <c r="L23" s="134">
        <f>SUM(J23:K23)</f>
        <v>2235000</v>
      </c>
      <c r="M23" s="153">
        <f t="shared" ref="M23:N25" si="17">D23+G23+J23</f>
        <v>4725000</v>
      </c>
      <c r="N23" s="135">
        <f t="shared" si="17"/>
        <v>3640000</v>
      </c>
      <c r="O23" s="136">
        <f t="shared" si="1"/>
        <v>8365000</v>
      </c>
    </row>
    <row r="24" spans="2:15">
      <c r="B24" s="253"/>
      <c r="C24" s="137" t="s">
        <v>57</v>
      </c>
      <c r="D24" s="154">
        <v>1250000</v>
      </c>
      <c r="E24" s="138">
        <v>980000</v>
      </c>
      <c r="F24" s="139">
        <f>SUM(D24:E24)</f>
        <v>2230000</v>
      </c>
      <c r="G24" s="154">
        <v>658000</v>
      </c>
      <c r="H24" s="138">
        <v>560000</v>
      </c>
      <c r="I24" s="139">
        <f t="shared" ref="I24:I25" si="18">SUM(G24:H24)</f>
        <v>1218000</v>
      </c>
      <c r="J24" s="154">
        <v>658000</v>
      </c>
      <c r="K24" s="138">
        <v>785000</v>
      </c>
      <c r="L24" s="139">
        <f t="shared" ref="L24:L25" si="19">SUM(J24:K24)</f>
        <v>1443000</v>
      </c>
      <c r="M24" s="154">
        <f t="shared" si="17"/>
        <v>2566000</v>
      </c>
      <c r="N24" s="140">
        <f t="shared" si="17"/>
        <v>2325000</v>
      </c>
      <c r="O24" s="141">
        <f t="shared" si="1"/>
        <v>4891000</v>
      </c>
    </row>
    <row r="25" spans="2:15">
      <c r="B25" s="253"/>
      <c r="C25" s="142" t="s">
        <v>58</v>
      </c>
      <c r="D25" s="154">
        <v>800000</v>
      </c>
      <c r="E25" s="138">
        <v>2400000</v>
      </c>
      <c r="F25" s="139">
        <f>SUM(D25:E25)</f>
        <v>3200000</v>
      </c>
      <c r="G25" s="154">
        <v>2300000</v>
      </c>
      <c r="H25" s="138">
        <v>8400000</v>
      </c>
      <c r="I25" s="139">
        <f t="shared" si="18"/>
        <v>10700000</v>
      </c>
      <c r="J25" s="154">
        <v>1980000</v>
      </c>
      <c r="K25" s="138">
        <v>1290000</v>
      </c>
      <c r="L25" s="139">
        <f t="shared" si="19"/>
        <v>3270000</v>
      </c>
      <c r="M25" s="154">
        <f t="shared" si="17"/>
        <v>5080000</v>
      </c>
      <c r="N25" s="140">
        <f t="shared" si="17"/>
        <v>12090000</v>
      </c>
      <c r="O25" s="141">
        <f t="shared" si="1"/>
        <v>17170000</v>
      </c>
    </row>
    <row r="26" spans="2:15">
      <c r="B26" s="251"/>
      <c r="C26" s="151" t="s">
        <v>54</v>
      </c>
      <c r="D26" s="156">
        <f t="shared" ref="D26:N26" si="20">SUM(D23:D25)</f>
        <v>4550000</v>
      </c>
      <c r="E26" s="146">
        <f t="shared" si="20"/>
        <v>4630000</v>
      </c>
      <c r="F26" s="147">
        <f t="shared" si="20"/>
        <v>9180000</v>
      </c>
      <c r="G26" s="156">
        <f t="shared" si="20"/>
        <v>4198000</v>
      </c>
      <c r="H26" s="146">
        <f t="shared" si="20"/>
        <v>10100000</v>
      </c>
      <c r="I26" s="147">
        <f t="shared" si="20"/>
        <v>14298000</v>
      </c>
      <c r="J26" s="156">
        <f t="shared" si="20"/>
        <v>3623000</v>
      </c>
      <c r="K26" s="146">
        <f t="shared" si="20"/>
        <v>3325000</v>
      </c>
      <c r="L26" s="147">
        <f t="shared" si="20"/>
        <v>6948000</v>
      </c>
      <c r="M26" s="156">
        <f t="shared" si="20"/>
        <v>12371000</v>
      </c>
      <c r="N26" s="148">
        <f t="shared" si="20"/>
        <v>18055000</v>
      </c>
      <c r="O26" s="149">
        <f t="shared" si="1"/>
        <v>30426000</v>
      </c>
    </row>
    <row r="27" spans="2:15" ht="13.5" customHeight="1">
      <c r="B27" s="249" t="s">
        <v>64</v>
      </c>
      <c r="C27" s="132" t="s">
        <v>56</v>
      </c>
      <c r="D27" s="153">
        <v>3200000</v>
      </c>
      <c r="E27" s="133">
        <v>3800000</v>
      </c>
      <c r="F27" s="134">
        <f>SUM(D27:E27)</f>
        <v>7000000</v>
      </c>
      <c r="G27" s="153">
        <v>2300000</v>
      </c>
      <c r="H27" s="133">
        <v>7800000</v>
      </c>
      <c r="I27" s="134">
        <f>SUM(G27:H27)</f>
        <v>10100000</v>
      </c>
      <c r="J27" s="153">
        <v>2700000</v>
      </c>
      <c r="K27" s="133">
        <v>1600000</v>
      </c>
      <c r="L27" s="134">
        <f>SUM(J27:K27)</f>
        <v>4300000</v>
      </c>
      <c r="M27" s="153">
        <f t="shared" ref="M27:N29" si="21">D27+G27+J27</f>
        <v>8200000</v>
      </c>
      <c r="N27" s="135">
        <f t="shared" si="21"/>
        <v>13200000</v>
      </c>
      <c r="O27" s="136">
        <f t="shared" si="1"/>
        <v>21400000</v>
      </c>
    </row>
    <row r="28" spans="2:15">
      <c r="B28" s="250"/>
      <c r="C28" s="137" t="s">
        <v>57</v>
      </c>
      <c r="D28" s="154">
        <v>4000000</v>
      </c>
      <c r="E28" s="138">
        <v>120000</v>
      </c>
      <c r="F28" s="139">
        <f>SUM(D28:E28)</f>
        <v>4120000</v>
      </c>
      <c r="G28" s="154">
        <v>2500000</v>
      </c>
      <c r="H28" s="138">
        <v>1200000</v>
      </c>
      <c r="I28" s="139">
        <f t="shared" ref="I28:I29" si="22">SUM(G28:H28)</f>
        <v>3700000</v>
      </c>
      <c r="J28" s="154">
        <v>2600000</v>
      </c>
      <c r="K28" s="138">
        <v>6000000</v>
      </c>
      <c r="L28" s="139">
        <f t="shared" ref="L28:L29" si="23">SUM(J28:K28)</f>
        <v>8600000</v>
      </c>
      <c r="M28" s="154">
        <f t="shared" si="21"/>
        <v>9100000</v>
      </c>
      <c r="N28" s="140">
        <f t="shared" si="21"/>
        <v>7320000</v>
      </c>
      <c r="O28" s="141">
        <f t="shared" si="1"/>
        <v>16420000</v>
      </c>
    </row>
    <row r="29" spans="2:15">
      <c r="B29" s="250"/>
      <c r="C29" s="142" t="s">
        <v>58</v>
      </c>
      <c r="D29" s="155">
        <v>98000</v>
      </c>
      <c r="E29" s="143">
        <v>568000</v>
      </c>
      <c r="F29" s="106">
        <f>SUM(D29:E29)</f>
        <v>666000</v>
      </c>
      <c r="G29" s="155">
        <v>2140000</v>
      </c>
      <c r="H29" s="143">
        <v>875000</v>
      </c>
      <c r="I29" s="106">
        <f t="shared" si="22"/>
        <v>3015000</v>
      </c>
      <c r="J29" s="155">
        <v>2450000</v>
      </c>
      <c r="K29" s="143">
        <v>685000</v>
      </c>
      <c r="L29" s="106">
        <f t="shared" si="23"/>
        <v>3135000</v>
      </c>
      <c r="M29" s="155">
        <f t="shared" si="21"/>
        <v>4688000</v>
      </c>
      <c r="N29" s="108">
        <f t="shared" si="21"/>
        <v>2128000</v>
      </c>
      <c r="O29" s="144">
        <f t="shared" si="1"/>
        <v>6816000</v>
      </c>
    </row>
    <row r="30" spans="2:15">
      <c r="B30" s="251"/>
      <c r="C30" s="145" t="s">
        <v>54</v>
      </c>
      <c r="D30" s="156">
        <f>SUM(D27:D29)</f>
        <v>7298000</v>
      </c>
      <c r="E30" s="146">
        <f t="shared" ref="E30:N30" si="24">SUM(E27:E29)</f>
        <v>4488000</v>
      </c>
      <c r="F30" s="147">
        <f t="shared" si="24"/>
        <v>11786000</v>
      </c>
      <c r="G30" s="156">
        <f t="shared" si="24"/>
        <v>6940000</v>
      </c>
      <c r="H30" s="146">
        <f t="shared" si="24"/>
        <v>9875000</v>
      </c>
      <c r="I30" s="147">
        <f t="shared" si="24"/>
        <v>16815000</v>
      </c>
      <c r="J30" s="156">
        <f t="shared" si="24"/>
        <v>7750000</v>
      </c>
      <c r="K30" s="146">
        <f t="shared" si="24"/>
        <v>8285000</v>
      </c>
      <c r="L30" s="147">
        <f t="shared" si="24"/>
        <v>16035000</v>
      </c>
      <c r="M30" s="156">
        <f t="shared" si="24"/>
        <v>21988000</v>
      </c>
      <c r="N30" s="148">
        <f t="shared" si="24"/>
        <v>22648000</v>
      </c>
      <c r="O30" s="149">
        <f t="shared" si="1"/>
        <v>44636000</v>
      </c>
    </row>
    <row r="31" spans="2:15" ht="13.5" customHeight="1">
      <c r="B31" s="249" t="s">
        <v>65</v>
      </c>
      <c r="C31" s="132" t="s">
        <v>56</v>
      </c>
      <c r="D31" s="153">
        <v>3200000</v>
      </c>
      <c r="E31" s="133">
        <v>800000</v>
      </c>
      <c r="F31" s="134">
        <f>SUM(D31:E31)</f>
        <v>4000000</v>
      </c>
      <c r="G31" s="153">
        <v>2200000</v>
      </c>
      <c r="H31" s="133">
        <v>3400000</v>
      </c>
      <c r="I31" s="134">
        <f>SUM(G31:H31)</f>
        <v>5600000</v>
      </c>
      <c r="J31" s="153">
        <v>2000000</v>
      </c>
      <c r="K31" s="133">
        <v>1800000</v>
      </c>
      <c r="L31" s="134">
        <f>SUM(J31:K31)</f>
        <v>3800000</v>
      </c>
      <c r="M31" s="153">
        <f t="shared" ref="M31:N33" si="25">D31+G31+J31</f>
        <v>7400000</v>
      </c>
      <c r="N31" s="135">
        <f t="shared" si="25"/>
        <v>6000000</v>
      </c>
      <c r="O31" s="136">
        <f t="shared" si="1"/>
        <v>13400000</v>
      </c>
    </row>
    <row r="32" spans="2:15">
      <c r="B32" s="250"/>
      <c r="C32" s="137" t="s">
        <v>57</v>
      </c>
      <c r="D32" s="154">
        <v>4000000</v>
      </c>
      <c r="E32" s="138">
        <v>5000000</v>
      </c>
      <c r="F32" s="139">
        <f>SUM(D32:E32)</f>
        <v>9000000</v>
      </c>
      <c r="G32" s="154">
        <v>2500000</v>
      </c>
      <c r="H32" s="138">
        <v>1500000</v>
      </c>
      <c r="I32" s="139">
        <f t="shared" ref="I32:I33" si="26">SUM(G32:H32)</f>
        <v>4000000</v>
      </c>
      <c r="J32" s="154">
        <v>2600000</v>
      </c>
      <c r="K32" s="138">
        <v>390000</v>
      </c>
      <c r="L32" s="139">
        <f t="shared" ref="L32:L33" si="27">SUM(J32:K32)</f>
        <v>2990000</v>
      </c>
      <c r="M32" s="154">
        <f t="shared" si="25"/>
        <v>9100000</v>
      </c>
      <c r="N32" s="140">
        <f t="shared" si="25"/>
        <v>6890000</v>
      </c>
      <c r="O32" s="141">
        <f t="shared" si="1"/>
        <v>15990000</v>
      </c>
    </row>
    <row r="33" spans="2:15">
      <c r="B33" s="250"/>
      <c r="C33" s="142" t="s">
        <v>58</v>
      </c>
      <c r="D33" s="155">
        <v>3400000</v>
      </c>
      <c r="E33" s="143">
        <v>1500000</v>
      </c>
      <c r="F33" s="106">
        <f>SUM(D33:E33)</f>
        <v>4900000</v>
      </c>
      <c r="G33" s="155">
        <v>4800000</v>
      </c>
      <c r="H33" s="143">
        <v>1600000</v>
      </c>
      <c r="I33" s="106">
        <f t="shared" si="26"/>
        <v>6400000</v>
      </c>
      <c r="J33" s="155">
        <v>3000000</v>
      </c>
      <c r="K33" s="143">
        <v>2500000</v>
      </c>
      <c r="L33" s="106">
        <f t="shared" si="27"/>
        <v>5500000</v>
      </c>
      <c r="M33" s="155">
        <f t="shared" si="25"/>
        <v>11200000</v>
      </c>
      <c r="N33" s="108">
        <f t="shared" si="25"/>
        <v>5600000</v>
      </c>
      <c r="O33" s="144">
        <f t="shared" si="1"/>
        <v>16800000</v>
      </c>
    </row>
    <row r="34" spans="2:15">
      <c r="B34" s="251"/>
      <c r="C34" s="145" t="s">
        <v>54</v>
      </c>
      <c r="D34" s="156">
        <f>SUM(D31:D33)</f>
        <v>10600000</v>
      </c>
      <c r="E34" s="146">
        <f t="shared" ref="E34:N34" si="28">SUM(E31:E33)</f>
        <v>7300000</v>
      </c>
      <c r="F34" s="147">
        <f t="shared" si="28"/>
        <v>17900000</v>
      </c>
      <c r="G34" s="156">
        <f t="shared" si="28"/>
        <v>9500000</v>
      </c>
      <c r="H34" s="146">
        <f t="shared" si="28"/>
        <v>6500000</v>
      </c>
      <c r="I34" s="147">
        <f t="shared" si="28"/>
        <v>16000000</v>
      </c>
      <c r="J34" s="156">
        <f t="shared" si="28"/>
        <v>7600000</v>
      </c>
      <c r="K34" s="146">
        <f t="shared" si="28"/>
        <v>4690000</v>
      </c>
      <c r="L34" s="147">
        <f t="shared" si="28"/>
        <v>12290000</v>
      </c>
      <c r="M34" s="156">
        <f t="shared" si="28"/>
        <v>27700000</v>
      </c>
      <c r="N34" s="148">
        <f t="shared" si="28"/>
        <v>18490000</v>
      </c>
      <c r="O34" s="149">
        <f t="shared" si="1"/>
        <v>46190000</v>
      </c>
    </row>
    <row r="35" spans="2:15" ht="13.5" customHeight="1">
      <c r="B35" s="252" t="s">
        <v>101</v>
      </c>
      <c r="C35" s="132" t="s">
        <v>56</v>
      </c>
      <c r="D35" s="153">
        <v>3000000</v>
      </c>
      <c r="E35" s="133">
        <v>60000</v>
      </c>
      <c r="F35" s="134">
        <f>SUM(D35:E35)</f>
        <v>3060000</v>
      </c>
      <c r="G35" s="153">
        <v>2300000</v>
      </c>
      <c r="H35" s="133">
        <v>480000</v>
      </c>
      <c r="I35" s="134">
        <f>SUM(G35:H35)</f>
        <v>2780000</v>
      </c>
      <c r="J35" s="153">
        <v>2000000</v>
      </c>
      <c r="K35" s="133">
        <v>3000000</v>
      </c>
      <c r="L35" s="134">
        <f>SUM(J35:K35)</f>
        <v>5000000</v>
      </c>
      <c r="M35" s="153">
        <f t="shared" ref="M35:N37" si="29">D35+G35+J35</f>
        <v>7300000</v>
      </c>
      <c r="N35" s="135">
        <f t="shared" si="29"/>
        <v>3540000</v>
      </c>
      <c r="O35" s="136">
        <f t="shared" si="1"/>
        <v>10840000</v>
      </c>
    </row>
    <row r="36" spans="2:15">
      <c r="B36" s="253"/>
      <c r="C36" s="137" t="s">
        <v>57</v>
      </c>
      <c r="D36" s="154">
        <v>4100000</v>
      </c>
      <c r="E36" s="138">
        <v>9000000</v>
      </c>
      <c r="F36" s="139">
        <f>SUM(D36:E36)</f>
        <v>13100000</v>
      </c>
      <c r="G36" s="154">
        <v>2500000</v>
      </c>
      <c r="H36" s="138">
        <v>2300000</v>
      </c>
      <c r="I36" s="139">
        <f t="shared" ref="I36:I37" si="30">SUM(G36:H36)</f>
        <v>4800000</v>
      </c>
      <c r="J36" s="154">
        <v>2600000</v>
      </c>
      <c r="K36" s="138">
        <v>1300000</v>
      </c>
      <c r="L36" s="139">
        <f t="shared" ref="L36:L37" si="31">SUM(J36:K36)</f>
        <v>3900000</v>
      </c>
      <c r="M36" s="154">
        <f t="shared" si="29"/>
        <v>9200000</v>
      </c>
      <c r="N36" s="140">
        <f t="shared" si="29"/>
        <v>12600000</v>
      </c>
      <c r="O36" s="141">
        <f t="shared" si="1"/>
        <v>21800000</v>
      </c>
    </row>
    <row r="37" spans="2:15">
      <c r="B37" s="253"/>
      <c r="C37" s="142" t="s">
        <v>58</v>
      </c>
      <c r="D37" s="155">
        <v>1240000</v>
      </c>
      <c r="E37" s="143">
        <v>98000</v>
      </c>
      <c r="F37" s="106">
        <f>SUM(D37:E37)</f>
        <v>1338000</v>
      </c>
      <c r="G37" s="155">
        <v>56000</v>
      </c>
      <c r="H37" s="143">
        <v>78000</v>
      </c>
      <c r="I37" s="106">
        <f t="shared" si="30"/>
        <v>134000</v>
      </c>
      <c r="J37" s="155">
        <v>1240000</v>
      </c>
      <c r="K37" s="143">
        <v>78000</v>
      </c>
      <c r="L37" s="106">
        <f t="shared" si="31"/>
        <v>1318000</v>
      </c>
      <c r="M37" s="155">
        <f t="shared" si="29"/>
        <v>2536000</v>
      </c>
      <c r="N37" s="108">
        <f t="shared" si="29"/>
        <v>254000</v>
      </c>
      <c r="O37" s="144">
        <f t="shared" si="1"/>
        <v>2790000</v>
      </c>
    </row>
    <row r="38" spans="2:15">
      <c r="B38" s="251"/>
      <c r="C38" s="145" t="s">
        <v>54</v>
      </c>
      <c r="D38" s="156">
        <f t="shared" ref="D38:N38" si="32">SUM(D35:D37)</f>
        <v>8340000</v>
      </c>
      <c r="E38" s="146">
        <f t="shared" si="32"/>
        <v>9158000</v>
      </c>
      <c r="F38" s="147">
        <f t="shared" si="32"/>
        <v>17498000</v>
      </c>
      <c r="G38" s="156">
        <f t="shared" si="32"/>
        <v>4856000</v>
      </c>
      <c r="H38" s="146">
        <f t="shared" si="32"/>
        <v>2858000</v>
      </c>
      <c r="I38" s="147">
        <f t="shared" si="32"/>
        <v>7714000</v>
      </c>
      <c r="J38" s="156">
        <f t="shared" si="32"/>
        <v>5840000</v>
      </c>
      <c r="K38" s="146">
        <f t="shared" si="32"/>
        <v>4378000</v>
      </c>
      <c r="L38" s="147">
        <f t="shared" si="32"/>
        <v>10218000</v>
      </c>
      <c r="M38" s="156">
        <f t="shared" si="32"/>
        <v>19036000</v>
      </c>
      <c r="N38" s="148">
        <f t="shared" si="32"/>
        <v>16394000</v>
      </c>
      <c r="O38" s="149">
        <f t="shared" si="1"/>
        <v>35430000</v>
      </c>
    </row>
    <row r="39" spans="2:15">
      <c r="B39" s="243" t="s">
        <v>51</v>
      </c>
      <c r="C39" s="246"/>
      <c r="D39" s="158">
        <f>D22+D26+D14+D19+D30+D34+D38</f>
        <v>52057000</v>
      </c>
      <c r="E39" s="157">
        <f t="shared" ref="E39:M39" si="33">E22+E26+E14+E19+E30+E34+E38</f>
        <v>49305000</v>
      </c>
      <c r="F39" s="152">
        <f t="shared" si="33"/>
        <v>101362000</v>
      </c>
      <c r="G39" s="158">
        <f t="shared" si="33"/>
        <v>49647200</v>
      </c>
      <c r="H39" s="157">
        <f t="shared" si="33"/>
        <v>50586000</v>
      </c>
      <c r="I39" s="152">
        <f t="shared" si="33"/>
        <v>100233200</v>
      </c>
      <c r="J39" s="158">
        <f t="shared" si="33"/>
        <v>46759400</v>
      </c>
      <c r="K39" s="157">
        <f t="shared" si="33"/>
        <v>36515900</v>
      </c>
      <c r="L39" s="152">
        <f t="shared" si="33"/>
        <v>83275300</v>
      </c>
      <c r="M39" s="158">
        <f t="shared" si="33"/>
        <v>148463600</v>
      </c>
      <c r="N39" s="157">
        <f>N22+N26+N14+N19+N30+N34+N38</f>
        <v>136406900</v>
      </c>
      <c r="O39" s="149">
        <f t="shared" si="1"/>
        <v>284870500</v>
      </c>
    </row>
  </sheetData>
  <mergeCells count="17">
    <mergeCell ref="B31:B34"/>
    <mergeCell ref="B35:B38"/>
    <mergeCell ref="B39:C39"/>
    <mergeCell ref="B9:B14"/>
    <mergeCell ref="B15:B19"/>
    <mergeCell ref="B20:B22"/>
    <mergeCell ref="B23:B26"/>
    <mergeCell ref="B27:B30"/>
    <mergeCell ref="B2:O2"/>
    <mergeCell ref="B5:O5"/>
    <mergeCell ref="B7:B8"/>
    <mergeCell ref="C7:C8"/>
    <mergeCell ref="D7:F7"/>
    <mergeCell ref="G7:I7"/>
    <mergeCell ref="J7:L7"/>
    <mergeCell ref="M7:N7"/>
    <mergeCell ref="O7:O8"/>
  </mergeCells>
  <phoneticPr fontId="2"/>
  <pageMargins left="0.7" right="0.7" top="0.75" bottom="0.75" header="0.3" footer="0.3"/>
  <pageSetup paperSize="9" scale="92" orientation="landscape" r:id="rId1"/>
  <ignoredErrors>
    <ignoredError sqref="F14:F34 I14:I34 L14:N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問題1</vt:lpstr>
      <vt:lpstr>問題2</vt:lpstr>
      <vt:lpstr>問題3</vt:lpstr>
      <vt:lpstr>問題4</vt:lpstr>
      <vt:lpstr>問題5</vt:lpstr>
      <vt:lpstr>問題6</vt:lpstr>
      <vt:lpstr>問題3!Print_Area</vt:lpstr>
      <vt:lpstr>問題6!Print_Area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cp:lastPrinted>2020-06-12T08:18:05Z</cp:lastPrinted>
  <dcterms:created xsi:type="dcterms:W3CDTF">2020-03-11T04:45:05Z</dcterms:created>
  <dcterms:modified xsi:type="dcterms:W3CDTF">2023-04-05T06:43:00Z</dcterms:modified>
</cp:coreProperties>
</file>