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C843477A-79D0-4C8B-A3BA-7F4B1306D2F5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5顧客別売上集計表" sheetId="1" r:id="rId1"/>
    <sheet name="問題15　8月度売上台帳" sheetId="2" r:id="rId2"/>
    <sheet name="問題15商品リスト" sheetId="3" r:id="rId3"/>
    <sheet name="問題15顧客リスト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5" i="1"/>
  <c r="G6" i="1"/>
  <c r="G7" i="1"/>
  <c r="G8" i="1"/>
  <c r="G9" i="1"/>
  <c r="G10" i="1"/>
  <c r="G11" i="1"/>
  <c r="G5" i="1"/>
  <c r="E12" i="1"/>
  <c r="F12" i="1"/>
  <c r="D12" i="1"/>
  <c r="F6" i="1"/>
  <c r="F7" i="1"/>
  <c r="F8" i="1"/>
  <c r="F9" i="1"/>
  <c r="F10" i="1"/>
  <c r="F11" i="1"/>
  <c r="F5" i="1"/>
  <c r="J5" i="2"/>
  <c r="L5" i="2"/>
  <c r="J6" i="2"/>
  <c r="L6" i="2"/>
  <c r="J7" i="2"/>
  <c r="L7" i="2"/>
  <c r="J8" i="2"/>
  <c r="L8" i="2"/>
  <c r="J9" i="2"/>
  <c r="L9" i="2"/>
  <c r="J10" i="2"/>
  <c r="L10" i="2"/>
  <c r="L11" i="2"/>
  <c r="J12" i="2"/>
  <c r="L12" i="2"/>
  <c r="J13" i="2"/>
  <c r="L13" i="2"/>
  <c r="J14" i="2"/>
  <c r="L14" i="2"/>
  <c r="J15" i="2"/>
  <c r="L15" i="2"/>
  <c r="J16" i="2"/>
  <c r="L16" i="2"/>
  <c r="J17" i="2"/>
  <c r="L17" i="2"/>
  <c r="L18" i="2"/>
  <c r="J19" i="2"/>
  <c r="L19" i="2"/>
  <c r="J20" i="2"/>
  <c r="L20" i="2"/>
  <c r="J21" i="2"/>
  <c r="L21" i="2"/>
  <c r="J22" i="2"/>
  <c r="L22" i="2"/>
  <c r="J23" i="2"/>
  <c r="L23" i="2"/>
  <c r="J24" i="2"/>
  <c r="L24" i="2"/>
  <c r="L25" i="2"/>
  <c r="J26" i="2"/>
  <c r="L26" i="2"/>
  <c r="J27" i="2"/>
  <c r="L27" i="2"/>
  <c r="J28" i="2"/>
  <c r="L28" i="2"/>
  <c r="J29" i="2"/>
  <c r="L29" i="2"/>
  <c r="J30" i="2"/>
  <c r="L30" i="2"/>
  <c r="L31" i="2"/>
  <c r="J32" i="2"/>
  <c r="L32" i="2"/>
  <c r="J33" i="2"/>
  <c r="L33" i="2"/>
  <c r="L34" i="2"/>
  <c r="J35" i="2"/>
  <c r="L35" i="2"/>
  <c r="J36" i="2"/>
  <c r="L36" i="2"/>
  <c r="J37" i="2"/>
  <c r="L37" i="2"/>
  <c r="J38" i="2"/>
  <c r="L38" i="2"/>
  <c r="J39" i="2"/>
  <c r="L39" i="2"/>
  <c r="J40" i="2"/>
  <c r="L40" i="2"/>
  <c r="J41" i="2"/>
  <c r="L41" i="2"/>
  <c r="J42" i="2"/>
  <c r="L42" i="2"/>
  <c r="L43" i="2"/>
  <c r="J44" i="2"/>
  <c r="L44" i="2"/>
  <c r="J45" i="2"/>
  <c r="L45" i="2"/>
  <c r="J46" i="2"/>
  <c r="L46" i="2"/>
  <c r="J47" i="2"/>
  <c r="L47" i="2"/>
  <c r="J48" i="2"/>
  <c r="L48" i="2"/>
  <c r="L50" i="2"/>
  <c r="L49" i="2"/>
  <c r="C6" i="1"/>
  <c r="C7" i="1"/>
  <c r="C8" i="1"/>
  <c r="C9" i="1"/>
  <c r="C10" i="1"/>
  <c r="C11" i="1"/>
  <c r="C5" i="1"/>
  <c r="M24" i="2"/>
  <c r="N24" i="2"/>
  <c r="M17" i="2"/>
  <c r="N17" i="2"/>
  <c r="M42" i="2"/>
  <c r="N42" i="2"/>
  <c r="M10" i="2"/>
  <c r="N10" i="2"/>
  <c r="M48" i="2"/>
  <c r="N48" i="2"/>
  <c r="M41" i="2"/>
  <c r="N41" i="2"/>
  <c r="M30" i="2"/>
  <c r="N30" i="2"/>
  <c r="M9" i="2"/>
  <c r="N9" i="2"/>
  <c r="M47" i="2"/>
  <c r="N47" i="2"/>
  <c r="M40" i="2"/>
  <c r="N40" i="2"/>
  <c r="M33" i="2"/>
  <c r="N33" i="2"/>
  <c r="M29" i="2"/>
  <c r="N29" i="2"/>
  <c r="M23" i="2"/>
  <c r="N23" i="2"/>
  <c r="M16" i="2"/>
  <c r="N16" i="2"/>
  <c r="M22" i="2"/>
  <c r="N22" i="2"/>
  <c r="M15" i="2"/>
  <c r="N15" i="2"/>
  <c r="M21" i="2"/>
  <c r="N21" i="2"/>
  <c r="M14" i="2"/>
  <c r="N14" i="2"/>
  <c r="M39" i="2"/>
  <c r="N39" i="2"/>
  <c r="M8" i="2"/>
  <c r="N8" i="2"/>
  <c r="M46" i="2"/>
  <c r="N46" i="2"/>
  <c r="M38" i="2"/>
  <c r="N38" i="2"/>
  <c r="M28" i="2"/>
  <c r="N28" i="2"/>
  <c r="M7" i="2"/>
  <c r="N7" i="2"/>
  <c r="M45" i="2"/>
  <c r="N45" i="2"/>
  <c r="M37" i="2"/>
  <c r="N37" i="2"/>
  <c r="M32" i="2"/>
  <c r="N32" i="2"/>
  <c r="M27" i="2"/>
  <c r="N27" i="2"/>
  <c r="M20" i="2"/>
  <c r="N20" i="2"/>
  <c r="M13" i="2"/>
  <c r="N13" i="2"/>
  <c r="M19" i="2"/>
  <c r="N19" i="2"/>
  <c r="M12" i="2"/>
  <c r="N12" i="2"/>
  <c r="M36" i="2"/>
  <c r="N36" i="2"/>
  <c r="M6" i="2"/>
  <c r="N6" i="2"/>
  <c r="M44" i="2"/>
  <c r="N44" i="2"/>
  <c r="M35" i="2"/>
  <c r="N35" i="2"/>
  <c r="M26" i="2"/>
  <c r="N26" i="2"/>
  <c r="M5" i="2"/>
  <c r="N5" i="2"/>
</calcChain>
</file>

<file path=xl/sharedStrings.xml><?xml version="1.0" encoding="utf-8"?>
<sst xmlns="http://schemas.openxmlformats.org/spreadsheetml/2006/main" count="137" uniqueCount="70">
  <si>
    <t>顧客別売上集計表</t>
    <rPh sb="0" eb="2">
      <t>コキャク</t>
    </rPh>
    <rPh sb="2" eb="3">
      <t>ベツ</t>
    </rPh>
    <rPh sb="3" eb="5">
      <t>ウリアゲ</t>
    </rPh>
    <rPh sb="5" eb="7">
      <t>シュウケイ</t>
    </rPh>
    <rPh sb="7" eb="8">
      <t>ヒョウ</t>
    </rPh>
    <phoneticPr fontId="3"/>
  </si>
  <si>
    <t>単位：円</t>
    <rPh sb="0" eb="2">
      <t>タンイ</t>
    </rPh>
    <rPh sb="3" eb="4">
      <t>エン</t>
    </rPh>
    <phoneticPr fontId="3"/>
  </si>
  <si>
    <t>顧客NO</t>
    <rPh sb="0" eb="2">
      <t>コキャク</t>
    </rPh>
    <phoneticPr fontId="3"/>
  </si>
  <si>
    <t>顧客名</t>
    <rPh sb="0" eb="2">
      <t>コキャク</t>
    </rPh>
    <phoneticPr fontId="3"/>
  </si>
  <si>
    <t>前月売上</t>
    <phoneticPr fontId="3"/>
  </si>
  <si>
    <t>当月売上</t>
    <rPh sb="0" eb="2">
      <t>トウゲツ</t>
    </rPh>
    <rPh sb="2" eb="4">
      <t>ウリアゲ</t>
    </rPh>
    <phoneticPr fontId="3"/>
  </si>
  <si>
    <t>累計売上</t>
    <phoneticPr fontId="3"/>
  </si>
  <si>
    <t>累計売上
比率</t>
    <rPh sb="0" eb="2">
      <t>ルイケイ</t>
    </rPh>
    <rPh sb="2" eb="4">
      <t>ウリアゲ</t>
    </rPh>
    <rPh sb="5" eb="7">
      <t>ヒリツ</t>
    </rPh>
    <phoneticPr fontId="3"/>
  </si>
  <si>
    <t>前月比</t>
    <rPh sb="0" eb="2">
      <t>ゼンゲツ</t>
    </rPh>
    <rPh sb="2" eb="3">
      <t>ヒ</t>
    </rPh>
    <phoneticPr fontId="3"/>
  </si>
  <si>
    <t>合  計</t>
  </si>
  <si>
    <t>8月度売上台帳</t>
    <rPh sb="1" eb="2">
      <t>ガツ</t>
    </rPh>
    <rPh sb="2" eb="3">
      <t>ド</t>
    </rPh>
    <rPh sb="3" eb="5">
      <t>ウリアゲ</t>
    </rPh>
    <rPh sb="5" eb="7">
      <t>ダイチョウ</t>
    </rPh>
    <phoneticPr fontId="3"/>
  </si>
  <si>
    <t>伝票NO</t>
    <phoneticPr fontId="3"/>
  </si>
  <si>
    <t>日付</t>
    <phoneticPr fontId="3"/>
  </si>
  <si>
    <t>顧客ＮＯ</t>
    <rPh sb="0" eb="2">
      <t>コキャク</t>
    </rPh>
    <phoneticPr fontId="3"/>
  </si>
  <si>
    <t>商品NO</t>
    <rPh sb="0" eb="2">
      <t>ショウヒン</t>
    </rPh>
    <phoneticPr fontId="3"/>
  </si>
  <si>
    <t>商品名</t>
    <phoneticPr fontId="3"/>
  </si>
  <si>
    <t>単価（円）</t>
    <rPh sb="3" eb="4">
      <t>エン</t>
    </rPh>
    <phoneticPr fontId="3"/>
  </si>
  <si>
    <t>数量（台）</t>
    <rPh sb="3" eb="4">
      <t>ダイ</t>
    </rPh>
    <phoneticPr fontId="3"/>
  </si>
  <si>
    <t>値引率</t>
    <rPh sb="0" eb="2">
      <t>ネビ</t>
    </rPh>
    <phoneticPr fontId="3"/>
  </si>
  <si>
    <t>売上単価(円）</t>
    <rPh sb="0" eb="2">
      <t>ウリアゲ</t>
    </rPh>
    <rPh sb="2" eb="4">
      <t>タンカ</t>
    </rPh>
    <rPh sb="5" eb="6">
      <t>エン</t>
    </rPh>
    <phoneticPr fontId="3"/>
  </si>
  <si>
    <t>原価単価（円）</t>
    <rPh sb="0" eb="2">
      <t>ゲンカ</t>
    </rPh>
    <rPh sb="2" eb="4">
      <t>タンカ</t>
    </rPh>
    <rPh sb="5" eb="6">
      <t>エン</t>
    </rPh>
    <phoneticPr fontId="3"/>
  </si>
  <si>
    <t>売上金額（円）</t>
    <rPh sb="0" eb="2">
      <t>ウリアゲ</t>
    </rPh>
    <rPh sb="5" eb="6">
      <t>エン</t>
    </rPh>
    <phoneticPr fontId="3"/>
  </si>
  <si>
    <t>売上原価（円）</t>
    <rPh sb="5" eb="6">
      <t>エン</t>
    </rPh>
    <phoneticPr fontId="3"/>
  </si>
  <si>
    <t>売上純利益（円）</t>
    <rPh sb="0" eb="2">
      <t>ウリアゲ</t>
    </rPh>
    <rPh sb="2" eb="3">
      <t>ジュン</t>
    </rPh>
    <rPh sb="6" eb="7">
      <t>エン</t>
    </rPh>
    <phoneticPr fontId="3"/>
  </si>
  <si>
    <t>株式会社ゼネラル・カメラ</t>
  </si>
  <si>
    <t>斜めドラム洗濯乾燥機</t>
  </si>
  <si>
    <t>ネットハウス高田株式会社</t>
  </si>
  <si>
    <t>ハイビジョンレコーダー</t>
  </si>
  <si>
    <t>マックス電機株式会社</t>
  </si>
  <si>
    <t>デジタルカメラ（MX-2000）</t>
  </si>
  <si>
    <t>ＴＫ電気株式会社</t>
  </si>
  <si>
    <t>フィルター自動掃除付きエアコン</t>
  </si>
  <si>
    <t>星野電機株式会社</t>
  </si>
  <si>
    <t>島電気商会株式会社</t>
  </si>
  <si>
    <t>デジタルカメラ（2007EX）</t>
  </si>
  <si>
    <t>ベスト電化株式会社</t>
  </si>
  <si>
    <t>商品リスト</t>
    <rPh sb="0" eb="2">
      <t>ショウヒン</t>
    </rPh>
    <phoneticPr fontId="3"/>
  </si>
  <si>
    <t>商品名</t>
  </si>
  <si>
    <t>売上単価</t>
    <rPh sb="0" eb="2">
      <t>ウリアゲ</t>
    </rPh>
    <rPh sb="2" eb="4">
      <t>タンカ</t>
    </rPh>
    <phoneticPr fontId="3"/>
  </si>
  <si>
    <t>原価単価</t>
    <rPh sb="2" eb="4">
      <t>タンカ</t>
    </rPh>
    <phoneticPr fontId="3"/>
  </si>
  <si>
    <t>斜めドラム洗濯乾燥機</t>
    <rPh sb="0" eb="1">
      <t>ナナ</t>
    </rPh>
    <rPh sb="5" eb="7">
      <t>センタク</t>
    </rPh>
    <rPh sb="7" eb="10">
      <t>カンソウキ</t>
    </rPh>
    <phoneticPr fontId="3"/>
  </si>
  <si>
    <t>ハイビジョンレコーダー</t>
    <phoneticPr fontId="3"/>
  </si>
  <si>
    <t>デジタルカメラ（MX-2000）</t>
    <phoneticPr fontId="3"/>
  </si>
  <si>
    <t>デジタルカメラ（2007EX）</t>
    <phoneticPr fontId="3"/>
  </si>
  <si>
    <t>フィルター自動掃除付きエアコン</t>
    <rPh sb="5" eb="7">
      <t>ジドウ</t>
    </rPh>
    <rPh sb="7" eb="9">
      <t>ソウジ</t>
    </rPh>
    <rPh sb="9" eb="10">
      <t>ツ</t>
    </rPh>
    <phoneticPr fontId="3"/>
  </si>
  <si>
    <t>顧客リスト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</si>
  <si>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</si>
  <si>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ご担当</t>
    <rPh sb="1" eb="3">
      <t>タントウ</t>
    </rPh>
    <phoneticPr fontId="3"/>
  </si>
  <si>
    <t>株式会社ゼネラル・カメラ</t>
    <rPh sb="0" eb="4">
      <t>カブシキガイシャ</t>
    </rPh>
    <phoneticPr fontId="3"/>
  </si>
  <si>
    <t>丸川　幸助</t>
    <rPh sb="0" eb="2">
      <t>マルカワ</t>
    </rPh>
    <rPh sb="3" eb="5">
      <t>コウスケ</t>
    </rPh>
    <phoneticPr fontId="3"/>
  </si>
  <si>
    <t>星野電機株式会社</t>
    <rPh sb="0" eb="2">
      <t>ホシノ</t>
    </rPh>
    <rPh sb="2" eb="4">
      <t>デンキ</t>
    </rPh>
    <rPh sb="4" eb="8">
      <t>カブシキガイシャ</t>
    </rPh>
    <phoneticPr fontId="3"/>
  </si>
  <si>
    <t>田口　満</t>
    <rPh sb="0" eb="2">
      <t>タグチ</t>
    </rPh>
    <rPh sb="3" eb="4">
      <t>ミツル</t>
    </rPh>
    <phoneticPr fontId="3"/>
  </si>
  <si>
    <t>島電気商会株式会社</t>
    <rPh sb="0" eb="1">
      <t>シマ</t>
    </rPh>
    <rPh sb="1" eb="3">
      <t>デンキ</t>
    </rPh>
    <rPh sb="3" eb="5">
      <t>ショウカイ</t>
    </rPh>
    <rPh sb="5" eb="9">
      <t>カブシキガイシャ</t>
    </rPh>
    <phoneticPr fontId="3"/>
  </si>
  <si>
    <t>常田　和則</t>
    <rPh sb="0" eb="2">
      <t>トキタ</t>
    </rPh>
    <rPh sb="3" eb="5">
      <t>カズノリ</t>
    </rPh>
    <phoneticPr fontId="3"/>
  </si>
  <si>
    <t>ネットハウス高田株式会社</t>
    <rPh sb="6" eb="8">
      <t>タカダ</t>
    </rPh>
    <rPh sb="8" eb="12">
      <t>カブシキガイシャ</t>
    </rPh>
    <phoneticPr fontId="3"/>
  </si>
  <si>
    <t>下田　裕樹</t>
    <rPh sb="0" eb="2">
      <t>シモダ</t>
    </rPh>
    <rPh sb="3" eb="5">
      <t>ユウキ</t>
    </rPh>
    <phoneticPr fontId="3"/>
  </si>
  <si>
    <t>ベスト電化株式会社</t>
    <rPh sb="3" eb="5">
      <t>デンカ</t>
    </rPh>
    <rPh sb="5" eb="7">
      <t>カブシキ</t>
    </rPh>
    <rPh sb="7" eb="9">
      <t>カイシャ</t>
    </rPh>
    <phoneticPr fontId="3"/>
  </si>
  <si>
    <t>新藤　隆</t>
    <rPh sb="0" eb="2">
      <t>シンドウ</t>
    </rPh>
    <rPh sb="3" eb="4">
      <t>タカシ</t>
    </rPh>
    <phoneticPr fontId="3"/>
  </si>
  <si>
    <t>マックス電機株式会社</t>
    <rPh sb="4" eb="6">
      <t>デンキ</t>
    </rPh>
    <rPh sb="6" eb="8">
      <t>カブシキ</t>
    </rPh>
    <rPh sb="8" eb="10">
      <t>カイシャ</t>
    </rPh>
    <phoneticPr fontId="3"/>
  </si>
  <si>
    <t>東海林　太一</t>
    <rPh sb="0" eb="3">
      <t>ショウジ</t>
    </rPh>
    <rPh sb="4" eb="6">
      <t>タイチ</t>
    </rPh>
    <phoneticPr fontId="3"/>
  </si>
  <si>
    <t>ＴＫ電気株式会社</t>
    <rPh sb="2" eb="4">
      <t>デンキ</t>
    </rPh>
    <rPh sb="4" eb="6">
      <t>カブシキ</t>
    </rPh>
    <rPh sb="6" eb="8">
      <t>カイシャ</t>
    </rPh>
    <phoneticPr fontId="3"/>
  </si>
  <si>
    <t>高野　三咲</t>
    <rPh sb="0" eb="2">
      <t>タカノ</t>
    </rPh>
    <rPh sb="3" eb="5">
      <t>ミサキ</t>
    </rPh>
    <phoneticPr fontId="3"/>
  </si>
  <si>
    <t>株式会社ゼネラル・カメラ 集計</t>
  </si>
  <si>
    <t>星野電機株式会社 集計</t>
  </si>
  <si>
    <t>島電気商会株式会社 集計</t>
  </si>
  <si>
    <t>ネットハウス高田株式会社 集計</t>
  </si>
  <si>
    <t>ベスト電化株式会社 集計</t>
  </si>
  <si>
    <t>マックス電機株式会社 集計</t>
  </si>
  <si>
    <t>ＴＫ電気株式会社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</si>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</sst>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80" formatCode="0.0%"/>
  </numFmts>
  <fonts count="18" x14ac:knownFonts="1">
    <font>
      <sz val="11"/>
      <color theme="1"/>
      <name val="游ゴシック"/>
      <family val="2"/>
      <charset val="128"/>
      <scheme val="minor"/>
    </font>
    <font>
      <b/>
      <sz val="14"/>
      <color theme="2" tint="-0.899990844447157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4"/>
      <name val="ＭＳ 明朝"/>
      <family val="1"/>
      <charset val="128"/>
    </font>
    <font>
      <u/>
      <sz val="11"/>
      <color indexed="8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5" tint="-0.249977111117893"/>
      <name val="游ゴシック"/>
      <family val="3"/>
      <charset val="128"/>
    </font>
    <font>
      <sz val="11"/>
      <color indexed="58"/>
      <name val="游ゴシック"/>
      <family val="3"/>
      <charset val="128"/>
    </font>
    <font>
      <sz val="12"/>
      <name val="游ゴシック"/>
      <family val="3"/>
      <charset val="128"/>
    </font>
    <font>
      <sz val="12"/>
      <color indexed="9"/>
      <name val="游ゴシック"/>
      <family val="3"/>
      <charset val="128"/>
    </font>
    <font>
      <b/>
      <sz val="14"/>
      <color theme="4" tint="-0.249977111117893"/>
      <name val="游ゴシック"/>
      <family val="3"/>
      <charset val="128"/>
    </font>
    <font>
      <b/>
      <sz val="14"/>
      <color theme="3" tint="-0.249977111117893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5" fillId="0" borderId="0"/>
    <xf numFmtId="0" fontId="8" fillId="0" borderId="0"/>
    <xf numFmtId="0" fontId="5" fillId="0" borderId="0"/>
    <xf numFmtId="38" fontId="8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4" fillId="0" borderId="1" xfId="2" applyFont="1" applyBorder="1"/>
    <xf numFmtId="0" fontId="4" fillId="0" borderId="1" xfId="1" applyFont="1" applyBorder="1"/>
    <xf numFmtId="0" fontId="4" fillId="0" borderId="1" xfId="0" applyFont="1" applyBorder="1" applyAlignment="1"/>
    <xf numFmtId="0" fontId="11" fillId="0" borderId="0" xfId="0" applyFont="1" applyAlignment="1"/>
    <xf numFmtId="0" fontId="12" fillId="0" borderId="0" xfId="0" applyFont="1" applyAlignment="1"/>
    <xf numFmtId="0" fontId="13" fillId="2" borderId="1" xfId="2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176" fontId="4" fillId="0" borderId="1" xfId="0" applyNumberFormat="1" applyFont="1" applyBorder="1" applyAlignment="1">
      <alignment horizontal="right"/>
    </xf>
    <xf numFmtId="0" fontId="4" fillId="0" borderId="1" xfId="3" applyFont="1" applyBorder="1"/>
    <xf numFmtId="38" fontId="4" fillId="0" borderId="1" xfId="4" applyFont="1" applyFill="1" applyBorder="1"/>
    <xf numFmtId="9" fontId="4" fillId="0" borderId="1" xfId="1" applyNumberFormat="1" applyFont="1" applyBorder="1"/>
    <xf numFmtId="38" fontId="4" fillId="0" borderId="1" xfId="4" applyFont="1" applyBorder="1"/>
    <xf numFmtId="0" fontId="7" fillId="0" borderId="1" xfId="1" applyFont="1" applyBorder="1"/>
    <xf numFmtId="0" fontId="14" fillId="3" borderId="1" xfId="2" applyFont="1" applyFill="1" applyBorder="1" applyAlignment="1">
      <alignment horizontal="center"/>
    </xf>
    <xf numFmtId="0" fontId="14" fillId="3" borderId="1" xfId="1" applyFont="1" applyFill="1" applyBorder="1" applyAlignment="1">
      <alignment horizontal="center"/>
    </xf>
    <xf numFmtId="0" fontId="4" fillId="0" borderId="1" xfId="3" applyFont="1" applyBorder="1" applyAlignment="1">
      <alignment horizontal="left"/>
    </xf>
    <xf numFmtId="38" fontId="4" fillId="0" borderId="1" xfId="4" applyFont="1" applyBorder="1" applyAlignment="1" applyProtection="1">
      <alignment horizontal="right"/>
    </xf>
    <xf numFmtId="0" fontId="14" fillId="4" borderId="1" xfId="2" applyFont="1" applyFill="1" applyBorder="1" applyAlignment="1">
      <alignment horizontal="center"/>
    </xf>
    <xf numFmtId="0" fontId="4" fillId="0" borderId="1" xfId="2" applyFont="1" applyBorder="1" applyAlignment="1">
      <alignment horizontal="left"/>
    </xf>
    <xf numFmtId="0" fontId="15" fillId="0" borderId="0" xfId="0" applyFont="1" applyAlignment="1"/>
    <xf numFmtId="0" fontId="16" fillId="0" borderId="0" xfId="0" applyFont="1" applyAlignment="1"/>
    <xf numFmtId="0" fontId="9" fillId="5" borderId="1" xfId="2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4" fillId="6" borderId="1" xfId="0" applyFont="1" applyFill="1" applyBorder="1" applyAlignment="1"/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0" borderId="1" xfId="1" applyFont="1" applyBorder="1"/>
    <xf numFmtId="0" fontId="4" fillId="0" borderId="0" xfId="0" applyFont="1" applyBorder="1" applyAlignment="1"/>
    <xf numFmtId="176" fontId="4" fillId="0" borderId="0" xfId="0" applyNumberFormat="1" applyFont="1" applyBorder="1" applyAlignment="1">
      <alignment horizontal="right"/>
    </xf>
    <xf numFmtId="0" fontId="4" fillId="0" borderId="0" xfId="2" applyFont="1" applyBorder="1"/>
    <xf numFmtId="0" fontId="4" fillId="0" borderId="0" xfId="1" applyFont="1" applyBorder="1"/>
    <xf numFmtId="0" fontId="4" fillId="0" borderId="0" xfId="3" applyFont="1" applyBorder="1"/>
    <xf numFmtId="38" fontId="4" fillId="0" borderId="0" xfId="4" applyFont="1" applyFill="1" applyBorder="1"/>
    <xf numFmtId="9" fontId="4" fillId="0" borderId="0" xfId="1" applyNumberFormat="1" applyFont="1" applyBorder="1"/>
    <xf numFmtId="38" fontId="4" fillId="0" borderId="0" xfId="4" applyFont="1" applyBorder="1"/>
    <xf numFmtId="0" fontId="10" fillId="0" borderId="0" xfId="1" applyFont="1" applyBorder="1"/>
    <xf numFmtId="180" fontId="4" fillId="0" borderId="1" xfId="6" applyNumberFormat="1" applyFont="1" applyBorder="1" applyAlignment="1"/>
    <xf numFmtId="38" fontId="4" fillId="0" borderId="1" xfId="5" applyFont="1" applyBorder="1" applyAlignment="1"/>
    <xf numFmtId="38" fontId="4" fillId="0" borderId="1" xfId="5" applyFont="1" applyFill="1" applyBorder="1" applyAlignment="1"/>
    <xf numFmtId="38" fontId="4" fillId="0" borderId="0" xfId="5" applyFont="1" applyFill="1" applyBorder="1" applyAlignment="1"/>
    <xf numFmtId="38" fontId="4" fillId="6" borderId="1" xfId="5" applyFont="1" applyFill="1" applyBorder="1" applyAlignment="1"/>
  </cellXfs>
  <cellStyles count="7">
    <cellStyle name="パーセント" xfId="6" builtinId="5"/>
    <cellStyle name="桁区切り" xfId="5" builtinId="6"/>
    <cellStyle name="桁区切り 2" xfId="4" xr:uid="{00000000-0005-0000-0000-000000000000}"/>
    <cellStyle name="標準" xfId="0" builtinId="0"/>
    <cellStyle name="標準_商品ﾏｽﾀｰ" xfId="3" xr:uid="{00000000-0005-0000-0000-000002000000}"/>
    <cellStyle name="標準_得意先ﾏｽﾀｰ" xfId="2" xr:uid="{00000000-0005-0000-0000-000003000000}"/>
    <cellStyle name="標準_売上台帳 (2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"/>
  <sheetViews>
    <sheetView tabSelected="1"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3.875" style="2" bestFit="1" customWidth="1"/>
    <col min="4" max="6" width="14.625" style="2" customWidth="1"/>
    <col min="7" max="8" width="9.625" style="2" customWidth="1"/>
    <col min="9" max="16384" width="8.875" style="2"/>
  </cols>
  <sheetData>
    <row r="2" spans="2:8" ht="24" x14ac:dyDescent="0.5">
      <c r="B2" s="1" t="s">
        <v>0</v>
      </c>
    </row>
    <row r="3" spans="2:8" x14ac:dyDescent="0.4">
      <c r="C3" s="3"/>
      <c r="D3" s="4"/>
      <c r="E3" s="4"/>
      <c r="F3" s="4"/>
      <c r="H3" s="5" t="s">
        <v>1</v>
      </c>
    </row>
    <row r="4" spans="2:8" ht="39" x14ac:dyDescent="0.4">
      <c r="B4" s="27" t="s">
        <v>2</v>
      </c>
      <c r="C4" s="27" t="s">
        <v>3</v>
      </c>
      <c r="D4" s="27" t="s">
        <v>4</v>
      </c>
      <c r="E4" s="27" t="s">
        <v>5</v>
      </c>
      <c r="F4" s="27" t="s">
        <v>6</v>
      </c>
      <c r="G4" s="28" t="s">
        <v>7</v>
      </c>
      <c r="H4" s="27" t="s">
        <v>8</v>
      </c>
    </row>
    <row r="5" spans="2:8" x14ac:dyDescent="0.4">
      <c r="B5" s="6">
        <v>3001</v>
      </c>
      <c r="C5" s="7" t="str">
        <f>IF(B5="","",VLOOKUP(B5,問題15顧客リスト!$B$5:$D$11,2,FALSE))</f>
        <v>株式会社ゼネラル・カメラ</v>
      </c>
      <c r="D5" s="43">
        <v>8930558</v>
      </c>
      <c r="E5" s="44">
        <v>7211775</v>
      </c>
      <c r="F5" s="43">
        <f>SUM(D5:E5)</f>
        <v>16142333</v>
      </c>
      <c r="G5" s="42">
        <f>F5/$F$12</f>
        <v>0.1376312955821257</v>
      </c>
      <c r="H5" s="42">
        <f>E5/D5</f>
        <v>0.80753912577467168</v>
      </c>
    </row>
    <row r="6" spans="2:8" x14ac:dyDescent="0.4">
      <c r="B6" s="6">
        <v>3002</v>
      </c>
      <c r="C6" s="7" t="str">
        <f>IF(B6="","",VLOOKUP(B6,問題15顧客リスト!$B$5:$D$11,2,FALSE))</f>
        <v>星野電機株式会社</v>
      </c>
      <c r="D6" s="43">
        <v>8098241</v>
      </c>
      <c r="E6" s="44">
        <v>7989975</v>
      </c>
      <c r="F6" s="43">
        <f t="shared" ref="F6:F11" si="0">SUM(D6:E6)</f>
        <v>16088216</v>
      </c>
      <c r="G6" s="42">
        <f t="shared" ref="G6:G11" si="1">F6/$F$12</f>
        <v>0.13716988812491254</v>
      </c>
      <c r="H6" s="42">
        <f t="shared" ref="H6:H11" si="2">E6/D6</f>
        <v>0.98663092392533147</v>
      </c>
    </row>
    <row r="7" spans="2:8" x14ac:dyDescent="0.4">
      <c r="B7" s="6">
        <v>3003</v>
      </c>
      <c r="C7" s="7" t="str">
        <f>IF(B7="","",VLOOKUP(B7,問題15顧客リスト!$B$5:$D$11,2,FALSE))</f>
        <v>島電気商会株式会社</v>
      </c>
      <c r="D7" s="43">
        <v>10687937</v>
      </c>
      <c r="E7" s="44">
        <v>8317050</v>
      </c>
      <c r="F7" s="43">
        <f t="shared" si="0"/>
        <v>19004987</v>
      </c>
      <c r="G7" s="42">
        <f t="shared" si="1"/>
        <v>0.16203859648611241</v>
      </c>
      <c r="H7" s="42">
        <f t="shared" si="2"/>
        <v>0.77817169019615295</v>
      </c>
    </row>
    <row r="8" spans="2:8" x14ac:dyDescent="0.4">
      <c r="B8" s="6">
        <v>3004</v>
      </c>
      <c r="C8" s="7" t="str">
        <f>IF(B8="","",VLOOKUP(B8,問題15顧客リスト!$B$5:$D$11,2,FALSE))</f>
        <v>ネットハウス高田株式会社</v>
      </c>
      <c r="D8" s="43">
        <v>6578392</v>
      </c>
      <c r="E8" s="44">
        <v>8443680</v>
      </c>
      <c r="F8" s="43">
        <f t="shared" si="0"/>
        <v>15022072</v>
      </c>
      <c r="G8" s="42">
        <f t="shared" si="1"/>
        <v>0.12807982784693972</v>
      </c>
      <c r="H8" s="42">
        <f t="shared" si="2"/>
        <v>1.2835477119636531</v>
      </c>
    </row>
    <row r="9" spans="2:8" x14ac:dyDescent="0.4">
      <c r="B9" s="6">
        <v>3005</v>
      </c>
      <c r="C9" s="7" t="str">
        <f>IF(B9="","",VLOOKUP(B9,問題15顧客リスト!$B$5:$D$11,2,FALSE))</f>
        <v>ベスト電化株式会社</v>
      </c>
      <c r="D9" s="43">
        <v>7258621</v>
      </c>
      <c r="E9" s="44">
        <v>6975150</v>
      </c>
      <c r="F9" s="43">
        <f t="shared" si="0"/>
        <v>14233771</v>
      </c>
      <c r="G9" s="42">
        <f t="shared" si="1"/>
        <v>0.12135868735636224</v>
      </c>
      <c r="H9" s="42">
        <f t="shared" si="2"/>
        <v>0.96094698979324034</v>
      </c>
    </row>
    <row r="10" spans="2:8" x14ac:dyDescent="0.4">
      <c r="B10" s="6">
        <v>3006</v>
      </c>
      <c r="C10" s="7" t="str">
        <f>IF(B10="","",VLOOKUP(B10,問題15顧客リスト!$B$5:$D$11,2,FALSE))</f>
        <v>マックス電機株式会社</v>
      </c>
      <c r="D10" s="43">
        <v>8078633</v>
      </c>
      <c r="E10" s="44">
        <v>9439190</v>
      </c>
      <c r="F10" s="43">
        <f t="shared" si="0"/>
        <v>17517823</v>
      </c>
      <c r="G10" s="42">
        <f t="shared" si="1"/>
        <v>0.14935887366890274</v>
      </c>
      <c r="H10" s="42">
        <f t="shared" si="2"/>
        <v>1.1684142601848604</v>
      </c>
    </row>
    <row r="11" spans="2:8" x14ac:dyDescent="0.4">
      <c r="B11" s="6">
        <v>3007</v>
      </c>
      <c r="C11" s="7" t="str">
        <f>IF(B11="","",VLOOKUP(B11,問題15顧客リスト!$B$5:$D$11,2,FALSE))</f>
        <v>ＴＫ電気株式会社</v>
      </c>
      <c r="D11" s="43">
        <v>10576979</v>
      </c>
      <c r="E11" s="45">
        <v>8700610</v>
      </c>
      <c r="F11" s="43">
        <f t="shared" si="0"/>
        <v>19277589</v>
      </c>
      <c r="G11" s="42">
        <f t="shared" si="1"/>
        <v>0.16436283093464463</v>
      </c>
      <c r="H11" s="42">
        <f t="shared" si="2"/>
        <v>0.822598777968643</v>
      </c>
    </row>
    <row r="12" spans="2:8" x14ac:dyDescent="0.4">
      <c r="B12" s="30" t="s">
        <v>9</v>
      </c>
      <c r="C12" s="31"/>
      <c r="D12" s="46">
        <f>SUM(D5:D11)</f>
        <v>60209361</v>
      </c>
      <c r="E12" s="46">
        <f t="shared" ref="E12:F12" si="3">SUM(E5:E11)</f>
        <v>57077430</v>
      </c>
      <c r="F12" s="46">
        <f t="shared" si="3"/>
        <v>117286791</v>
      </c>
      <c r="G12" s="29"/>
      <c r="H12" s="29"/>
    </row>
  </sheetData>
  <mergeCells count="1">
    <mergeCell ref="B12:C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zoomScale="75" zoomScaleNormal="75" workbookViewId="0">
      <selection activeCell="L11" sqref="L11 L18 L25 L31 L34 L43 L49"/>
    </sheetView>
  </sheetViews>
  <sheetFormatPr defaultColWidth="8.875" defaultRowHeight="18.75" outlineLevelRow="2" x14ac:dyDescent="0.4"/>
  <cols>
    <col min="1" max="1" width="8.375" style="2" customWidth="1"/>
    <col min="2" max="2" width="6.125" style="2" bestFit="1" customWidth="1"/>
    <col min="3" max="3" width="9.5" style="2" customWidth="1"/>
    <col min="4" max="4" width="25.625" style="2" bestFit="1" customWidth="1"/>
    <col min="5" max="5" width="8.125" style="2" bestFit="1" customWidth="1"/>
    <col min="6" max="6" width="28.375" style="2" bestFit="1" customWidth="1"/>
    <col min="7" max="8" width="12.125" style="2" bestFit="1" customWidth="1"/>
    <col min="9" max="9" width="7.625" style="2" bestFit="1" customWidth="1"/>
    <col min="10" max="10" width="13.625" style="2" bestFit="1" customWidth="1"/>
    <col min="11" max="13" width="16.75" style="2" bestFit="1" customWidth="1"/>
    <col min="14" max="14" width="19.125" style="2" bestFit="1" customWidth="1"/>
    <col min="15" max="16384" width="8.875" style="2"/>
  </cols>
  <sheetData>
    <row r="1" spans="1:14" ht="24" x14ac:dyDescent="0.5">
      <c r="A1" s="9"/>
    </row>
    <row r="2" spans="1:14" ht="24" x14ac:dyDescent="0.5">
      <c r="A2" s="9" t="s">
        <v>10</v>
      </c>
      <c r="B2" s="10"/>
      <c r="C2" s="10"/>
    </row>
    <row r="4" spans="1:14" ht="18.75" customHeight="1" x14ac:dyDescent="0.4">
      <c r="A4" s="11" t="s">
        <v>11</v>
      </c>
      <c r="B4" s="11" t="s">
        <v>12</v>
      </c>
      <c r="C4" s="11" t="s">
        <v>13</v>
      </c>
      <c r="D4" s="11" t="s">
        <v>3</v>
      </c>
      <c r="E4" s="11" t="s">
        <v>14</v>
      </c>
      <c r="F4" s="11" t="s">
        <v>15</v>
      </c>
      <c r="G4" s="12" t="s">
        <v>16</v>
      </c>
      <c r="H4" s="11" t="s">
        <v>17</v>
      </c>
      <c r="I4" s="12" t="s">
        <v>18</v>
      </c>
      <c r="J4" s="12" t="s">
        <v>19</v>
      </c>
      <c r="K4" s="12" t="s">
        <v>20</v>
      </c>
      <c r="L4" s="12" t="s">
        <v>21</v>
      </c>
      <c r="M4" s="12" t="s">
        <v>22</v>
      </c>
      <c r="N4" s="12" t="s">
        <v>23</v>
      </c>
    </row>
    <row r="5" spans="1:14" hidden="1" outlineLevel="2" x14ac:dyDescent="0.4">
      <c r="A5" s="8">
        <v>2201</v>
      </c>
      <c r="B5" s="13">
        <v>45139</v>
      </c>
      <c r="C5" s="6">
        <v>3001</v>
      </c>
      <c r="D5" s="7" t="s">
        <v>24</v>
      </c>
      <c r="E5" s="14">
        <v>101</v>
      </c>
      <c r="F5" s="7" t="s">
        <v>25</v>
      </c>
      <c r="G5" s="15">
        <v>395000</v>
      </c>
      <c r="H5" s="7">
        <v>7</v>
      </c>
      <c r="I5" s="16">
        <v>0.25</v>
      </c>
      <c r="J5" s="15">
        <f>IF(E5="","",G5*(1-I5))</f>
        <v>296250</v>
      </c>
      <c r="K5" s="15">
        <v>235000</v>
      </c>
      <c r="L5" s="15">
        <f>IF(E5="","",H5*J5)</f>
        <v>2073750</v>
      </c>
      <c r="M5" s="15">
        <f>IF(E5="","",H5*K5)</f>
        <v>1645000</v>
      </c>
      <c r="N5" s="17">
        <f>IF(E5="","",L5-M5)</f>
        <v>428750</v>
      </c>
    </row>
    <row r="6" spans="1:14" hidden="1" outlineLevel="2" x14ac:dyDescent="0.4">
      <c r="A6" s="8">
        <v>2205</v>
      </c>
      <c r="B6" s="13">
        <v>45141</v>
      </c>
      <c r="C6" s="6">
        <v>3001</v>
      </c>
      <c r="D6" s="7" t="s">
        <v>24</v>
      </c>
      <c r="E6" s="14">
        <v>105</v>
      </c>
      <c r="F6" s="7" t="s">
        <v>31</v>
      </c>
      <c r="G6" s="15">
        <v>183000</v>
      </c>
      <c r="H6" s="7">
        <v>18</v>
      </c>
      <c r="I6" s="16">
        <v>0.15</v>
      </c>
      <c r="J6" s="15">
        <f>IF(E6="","",G6*(1-I6))</f>
        <v>155550</v>
      </c>
      <c r="K6" s="15">
        <v>128500</v>
      </c>
      <c r="L6" s="15">
        <f>IF(E6="","",H6*J6)</f>
        <v>2799900</v>
      </c>
      <c r="M6" s="15">
        <f>IF(E6="","",H6*K6)</f>
        <v>2313000</v>
      </c>
      <c r="N6" s="17">
        <f>IF(E6="","",L6-M6)</f>
        <v>486900</v>
      </c>
    </row>
    <row r="7" spans="1:14" hidden="1" outlineLevel="2" x14ac:dyDescent="0.4">
      <c r="A7" s="8">
        <v>2215</v>
      </c>
      <c r="B7" s="13">
        <v>45147</v>
      </c>
      <c r="C7" s="6">
        <v>3001</v>
      </c>
      <c r="D7" s="7" t="s">
        <v>24</v>
      </c>
      <c r="E7" s="18">
        <v>102</v>
      </c>
      <c r="F7" s="7" t="s">
        <v>27</v>
      </c>
      <c r="G7" s="15">
        <v>79800</v>
      </c>
      <c r="H7" s="7">
        <v>10</v>
      </c>
      <c r="I7" s="16">
        <v>0.2</v>
      </c>
      <c r="J7" s="15">
        <f>IF(E7="","",G7*(1-I7))</f>
        <v>63840</v>
      </c>
      <c r="K7" s="15">
        <v>45800</v>
      </c>
      <c r="L7" s="15">
        <f>IF(E7="","",H7*J7)</f>
        <v>638400</v>
      </c>
      <c r="M7" s="15">
        <f>IF(E7="","",H7*K7)</f>
        <v>458000</v>
      </c>
      <c r="N7" s="17">
        <f>IF(E7="","",L7-M7)</f>
        <v>180400</v>
      </c>
    </row>
    <row r="8" spans="1:14" hidden="1" outlineLevel="2" x14ac:dyDescent="0.4">
      <c r="A8" s="8">
        <v>2219</v>
      </c>
      <c r="B8" s="13">
        <v>45149</v>
      </c>
      <c r="C8" s="6">
        <v>3001</v>
      </c>
      <c r="D8" s="7" t="s">
        <v>24</v>
      </c>
      <c r="E8" s="18">
        <v>102</v>
      </c>
      <c r="F8" s="7" t="s">
        <v>27</v>
      </c>
      <c r="G8" s="15">
        <v>79800</v>
      </c>
      <c r="H8" s="7">
        <v>5</v>
      </c>
      <c r="I8" s="16">
        <v>0.25</v>
      </c>
      <c r="J8" s="15">
        <f>IF(E8="","",G8*(1-I8))</f>
        <v>59850</v>
      </c>
      <c r="K8" s="15">
        <v>45800</v>
      </c>
      <c r="L8" s="15">
        <f>IF(E8="","",H8*J8)</f>
        <v>299250</v>
      </c>
      <c r="M8" s="15">
        <f>IF(E8="","",H8*K8)</f>
        <v>229000</v>
      </c>
      <c r="N8" s="17">
        <f>IF(E8="","",L8-M8)</f>
        <v>70250</v>
      </c>
    </row>
    <row r="9" spans="1:14" hidden="1" outlineLevel="2" x14ac:dyDescent="0.4">
      <c r="A9" s="8">
        <v>2231</v>
      </c>
      <c r="B9" s="13">
        <v>45161</v>
      </c>
      <c r="C9" s="6">
        <v>3001</v>
      </c>
      <c r="D9" s="7" t="s">
        <v>24</v>
      </c>
      <c r="E9" s="14">
        <v>103</v>
      </c>
      <c r="F9" s="7" t="s">
        <v>29</v>
      </c>
      <c r="G9" s="15">
        <v>34800</v>
      </c>
      <c r="H9" s="7">
        <v>20</v>
      </c>
      <c r="I9" s="16">
        <v>0.25</v>
      </c>
      <c r="J9" s="15">
        <f>IF(E9="","",G9*(1-I9))</f>
        <v>26100</v>
      </c>
      <c r="K9" s="15">
        <v>19500</v>
      </c>
      <c r="L9" s="15">
        <f>IF(E9="","",H9*J9)</f>
        <v>522000</v>
      </c>
      <c r="M9" s="15">
        <f>IF(E9="","",H9*K9)</f>
        <v>390000</v>
      </c>
      <c r="N9" s="17">
        <f>IF(E9="","",L9-M9)</f>
        <v>132000</v>
      </c>
    </row>
    <row r="10" spans="1:14" hidden="1" outlineLevel="2" x14ac:dyDescent="0.4">
      <c r="A10" s="8">
        <v>2235</v>
      </c>
      <c r="B10" s="13">
        <v>45166</v>
      </c>
      <c r="C10" s="6">
        <v>3001</v>
      </c>
      <c r="D10" s="7" t="s">
        <v>24</v>
      </c>
      <c r="E10" s="18">
        <v>104</v>
      </c>
      <c r="F10" s="7" t="s">
        <v>34</v>
      </c>
      <c r="G10" s="15">
        <v>68900</v>
      </c>
      <c r="H10" s="7">
        <v>15</v>
      </c>
      <c r="I10" s="16">
        <v>0.15</v>
      </c>
      <c r="J10" s="15">
        <f>IF(E10="","",G10*(1-I10))</f>
        <v>58565</v>
      </c>
      <c r="K10" s="15">
        <v>44500</v>
      </c>
      <c r="L10" s="15">
        <f>IF(E10="","",H10*J10)</f>
        <v>878475</v>
      </c>
      <c r="M10" s="15">
        <f>IF(E10="","",H10*K10)</f>
        <v>667500</v>
      </c>
      <c r="N10" s="17">
        <f>IF(E10="","",L10-M10)</f>
        <v>210975</v>
      </c>
    </row>
    <row r="11" spans="1:14" outlineLevel="1" collapsed="1" x14ac:dyDescent="0.4">
      <c r="A11" s="8"/>
      <c r="B11" s="13"/>
      <c r="C11" s="6"/>
      <c r="D11" s="32" t="s">
        <v>62</v>
      </c>
      <c r="E11" s="18"/>
      <c r="F11" s="7"/>
      <c r="G11" s="15"/>
      <c r="H11" s="7"/>
      <c r="I11" s="16"/>
      <c r="J11" s="15"/>
      <c r="K11" s="15"/>
      <c r="L11" s="15">
        <f>SUBTOTAL(9,L5:L10)</f>
        <v>7211775</v>
      </c>
      <c r="M11" s="15"/>
      <c r="N11" s="17"/>
    </row>
    <row r="12" spans="1:14" hidden="1" outlineLevel="2" x14ac:dyDescent="0.4">
      <c r="A12" s="8">
        <v>2207</v>
      </c>
      <c r="B12" s="13">
        <v>45142</v>
      </c>
      <c r="C12" s="6">
        <v>3002</v>
      </c>
      <c r="D12" s="7" t="s">
        <v>32</v>
      </c>
      <c r="E12" s="14">
        <v>101</v>
      </c>
      <c r="F12" s="7" t="s">
        <v>25</v>
      </c>
      <c r="G12" s="15">
        <v>395000</v>
      </c>
      <c r="H12" s="7">
        <v>10</v>
      </c>
      <c r="I12" s="16">
        <v>0.15</v>
      </c>
      <c r="J12" s="15">
        <f>IF(E12="","",G12*(1-I12))</f>
        <v>335750</v>
      </c>
      <c r="K12" s="15">
        <v>235000</v>
      </c>
      <c r="L12" s="15">
        <f>IF(E12="","",H12*J12)</f>
        <v>3357500</v>
      </c>
      <c r="M12" s="15">
        <f>IF(E12="","",H12*K12)</f>
        <v>2350000</v>
      </c>
      <c r="N12" s="17">
        <f>IF(E12="","",L12-M12)</f>
        <v>1007500</v>
      </c>
    </row>
    <row r="13" spans="1:14" hidden="1" outlineLevel="2" x14ac:dyDescent="0.4">
      <c r="A13" s="8">
        <v>2209</v>
      </c>
      <c r="B13" s="13">
        <v>45142</v>
      </c>
      <c r="C13" s="6">
        <v>3002</v>
      </c>
      <c r="D13" s="7" t="s">
        <v>32</v>
      </c>
      <c r="E13" s="14">
        <v>103</v>
      </c>
      <c r="F13" s="7" t="s">
        <v>29</v>
      </c>
      <c r="G13" s="15">
        <v>34800</v>
      </c>
      <c r="H13" s="7">
        <v>18</v>
      </c>
      <c r="I13" s="16">
        <v>0.25</v>
      </c>
      <c r="J13" s="15">
        <f>IF(E13="","",G13*(1-I13))</f>
        <v>26100</v>
      </c>
      <c r="K13" s="15">
        <v>19500</v>
      </c>
      <c r="L13" s="15">
        <f>IF(E13="","",H13*J13)</f>
        <v>469800</v>
      </c>
      <c r="M13" s="15">
        <f>IF(E13="","",H13*K13)</f>
        <v>351000</v>
      </c>
      <c r="N13" s="17">
        <f>IF(E13="","",L13-M13)</f>
        <v>118800</v>
      </c>
    </row>
    <row r="14" spans="1:14" hidden="1" outlineLevel="2" x14ac:dyDescent="0.4">
      <c r="A14" s="8">
        <v>2221</v>
      </c>
      <c r="B14" s="13">
        <v>45152</v>
      </c>
      <c r="C14" s="6">
        <v>3002</v>
      </c>
      <c r="D14" s="7" t="s">
        <v>32</v>
      </c>
      <c r="E14" s="18">
        <v>104</v>
      </c>
      <c r="F14" s="7" t="s">
        <v>34</v>
      </c>
      <c r="G14" s="15">
        <v>68900</v>
      </c>
      <c r="H14" s="7">
        <v>15</v>
      </c>
      <c r="I14" s="16">
        <v>0.2</v>
      </c>
      <c r="J14" s="15">
        <f>IF(E14="","",G14*(1-I14))</f>
        <v>55120</v>
      </c>
      <c r="K14" s="15">
        <v>44500</v>
      </c>
      <c r="L14" s="15">
        <f>IF(E14="","",H14*J14)</f>
        <v>826800</v>
      </c>
      <c r="M14" s="15">
        <f>IF(E14="","",H14*K14)</f>
        <v>667500</v>
      </c>
      <c r="N14" s="17">
        <f>IF(E14="","",L14-M14)</f>
        <v>159300</v>
      </c>
    </row>
    <row r="15" spans="1:14" hidden="1" outlineLevel="2" x14ac:dyDescent="0.4">
      <c r="A15" s="8">
        <v>2223</v>
      </c>
      <c r="B15" s="13">
        <v>45156</v>
      </c>
      <c r="C15" s="6">
        <v>3002</v>
      </c>
      <c r="D15" s="7" t="s">
        <v>32</v>
      </c>
      <c r="E15" s="14">
        <v>101</v>
      </c>
      <c r="F15" s="7" t="s">
        <v>25</v>
      </c>
      <c r="G15" s="15">
        <v>395000</v>
      </c>
      <c r="H15" s="7">
        <v>8</v>
      </c>
      <c r="I15" s="16">
        <v>0.15</v>
      </c>
      <c r="J15" s="15">
        <f>IF(E15="","",G15*(1-I15))</f>
        <v>335750</v>
      </c>
      <c r="K15" s="15">
        <v>235000</v>
      </c>
      <c r="L15" s="15">
        <f>IF(E15="","",H15*J15)</f>
        <v>2686000</v>
      </c>
      <c r="M15" s="15">
        <f>IF(E15="","",H15*K15)</f>
        <v>1880000</v>
      </c>
      <c r="N15" s="17">
        <f>IF(E15="","",L15-M15)</f>
        <v>806000</v>
      </c>
    </row>
    <row r="16" spans="1:14" hidden="1" outlineLevel="2" x14ac:dyDescent="0.4">
      <c r="A16" s="8">
        <v>2225</v>
      </c>
      <c r="B16" s="13">
        <v>45157</v>
      </c>
      <c r="C16" s="6">
        <v>3002</v>
      </c>
      <c r="D16" s="7" t="s">
        <v>32</v>
      </c>
      <c r="E16" s="14">
        <v>103</v>
      </c>
      <c r="F16" s="7" t="s">
        <v>29</v>
      </c>
      <c r="G16" s="15">
        <v>34800</v>
      </c>
      <c r="H16" s="7">
        <v>15</v>
      </c>
      <c r="I16" s="16">
        <v>0.25</v>
      </c>
      <c r="J16" s="15">
        <f>IF(E16="","",G16*(1-I16))</f>
        <v>26100</v>
      </c>
      <c r="K16" s="15">
        <v>19500</v>
      </c>
      <c r="L16" s="15">
        <f>IF(E16="","",H16*J16)</f>
        <v>391500</v>
      </c>
      <c r="M16" s="15">
        <f>IF(E16="","",H16*K16)</f>
        <v>292500</v>
      </c>
      <c r="N16" s="17">
        <f>IF(E16="","",L16-M16)</f>
        <v>99000</v>
      </c>
    </row>
    <row r="17" spans="1:14" hidden="1" outlineLevel="2" x14ac:dyDescent="0.4">
      <c r="A17" s="8">
        <v>2237</v>
      </c>
      <c r="B17" s="13">
        <v>45166</v>
      </c>
      <c r="C17" s="6">
        <v>3002</v>
      </c>
      <c r="D17" s="7" t="s">
        <v>32</v>
      </c>
      <c r="E17" s="18">
        <v>104</v>
      </c>
      <c r="F17" s="7" t="s">
        <v>34</v>
      </c>
      <c r="G17" s="15">
        <v>68900</v>
      </c>
      <c r="H17" s="7">
        <v>5</v>
      </c>
      <c r="I17" s="16">
        <v>0.25</v>
      </c>
      <c r="J17" s="15">
        <f>IF(E17="","",G17*(1-I17))</f>
        <v>51675</v>
      </c>
      <c r="K17" s="15">
        <v>44500</v>
      </c>
      <c r="L17" s="15">
        <f>IF(E17="","",H17*J17)</f>
        <v>258375</v>
      </c>
      <c r="M17" s="15">
        <f>IF(E17="","",H17*K17)</f>
        <v>222500</v>
      </c>
      <c r="N17" s="17">
        <f>IF(E17="","",L17-M17)</f>
        <v>35875</v>
      </c>
    </row>
    <row r="18" spans="1:14" outlineLevel="1" collapsed="1" x14ac:dyDescent="0.4">
      <c r="A18" s="8"/>
      <c r="B18" s="13"/>
      <c r="C18" s="6"/>
      <c r="D18" s="32" t="s">
        <v>63</v>
      </c>
      <c r="E18" s="18"/>
      <c r="F18" s="7"/>
      <c r="G18" s="15"/>
      <c r="H18" s="7"/>
      <c r="I18" s="16"/>
      <c r="J18" s="15"/>
      <c r="K18" s="15"/>
      <c r="L18" s="15">
        <f>SUBTOTAL(9,L12:L17)</f>
        <v>7989975</v>
      </c>
      <c r="M18" s="15"/>
      <c r="N18" s="17"/>
    </row>
    <row r="19" spans="1:14" hidden="1" outlineLevel="2" x14ac:dyDescent="0.4">
      <c r="A19" s="8">
        <v>2208</v>
      </c>
      <c r="B19" s="13">
        <v>45142</v>
      </c>
      <c r="C19" s="6">
        <v>3003</v>
      </c>
      <c r="D19" s="7" t="s">
        <v>33</v>
      </c>
      <c r="E19" s="18">
        <v>102</v>
      </c>
      <c r="F19" s="7" t="s">
        <v>27</v>
      </c>
      <c r="G19" s="15">
        <v>79800</v>
      </c>
      <c r="H19" s="7">
        <v>10</v>
      </c>
      <c r="I19" s="16">
        <v>0.15</v>
      </c>
      <c r="J19" s="15">
        <f>IF(E19="","",G19*(1-I19))</f>
        <v>67830</v>
      </c>
      <c r="K19" s="15">
        <v>45800</v>
      </c>
      <c r="L19" s="15">
        <f>IF(E19="","",H19*J19)</f>
        <v>678300</v>
      </c>
      <c r="M19" s="15">
        <f>IF(E19="","",H19*K19)</f>
        <v>458000</v>
      </c>
      <c r="N19" s="17">
        <f>IF(E19="","",L19-M19)</f>
        <v>220300</v>
      </c>
    </row>
    <row r="20" spans="1:14" hidden="1" outlineLevel="2" x14ac:dyDescent="0.4">
      <c r="A20" s="8">
        <v>2210</v>
      </c>
      <c r="B20" s="13">
        <v>45145</v>
      </c>
      <c r="C20" s="6">
        <v>3003</v>
      </c>
      <c r="D20" s="7" t="s">
        <v>33</v>
      </c>
      <c r="E20" s="18">
        <v>104</v>
      </c>
      <c r="F20" s="7" t="s">
        <v>34</v>
      </c>
      <c r="G20" s="15">
        <v>68900</v>
      </c>
      <c r="H20" s="7">
        <v>4</v>
      </c>
      <c r="I20" s="16">
        <v>0.25</v>
      </c>
      <c r="J20" s="15">
        <f>IF(E20="","",G20*(1-I20))</f>
        <v>51675</v>
      </c>
      <c r="K20" s="15">
        <v>44500</v>
      </c>
      <c r="L20" s="15">
        <f>IF(E20="","",H20*J20)</f>
        <v>206700</v>
      </c>
      <c r="M20" s="15">
        <f>IF(E20="","",H20*K20)</f>
        <v>178000</v>
      </c>
      <c r="N20" s="17">
        <f>IF(E20="","",L20-M20)</f>
        <v>28700</v>
      </c>
    </row>
    <row r="21" spans="1:14" hidden="1" outlineLevel="2" x14ac:dyDescent="0.4">
      <c r="A21" s="8">
        <v>2222</v>
      </c>
      <c r="B21" s="13">
        <v>45155</v>
      </c>
      <c r="C21" s="6">
        <v>3003</v>
      </c>
      <c r="D21" s="7" t="s">
        <v>33</v>
      </c>
      <c r="E21" s="14">
        <v>105</v>
      </c>
      <c r="F21" s="7" t="s">
        <v>31</v>
      </c>
      <c r="G21" s="15">
        <v>183000</v>
      </c>
      <c r="H21" s="7">
        <v>20</v>
      </c>
      <c r="I21" s="16">
        <v>0.15</v>
      </c>
      <c r="J21" s="15">
        <f>IF(E21="","",G21*(1-I21))</f>
        <v>155550</v>
      </c>
      <c r="K21" s="15">
        <v>128500</v>
      </c>
      <c r="L21" s="15">
        <f>IF(E21="","",H21*J21)</f>
        <v>3111000</v>
      </c>
      <c r="M21" s="15">
        <f>IF(E21="","",H21*K21)</f>
        <v>2570000</v>
      </c>
      <c r="N21" s="17">
        <f>IF(E21="","",L21-M21)</f>
        <v>541000</v>
      </c>
    </row>
    <row r="22" spans="1:14" hidden="1" outlineLevel="2" x14ac:dyDescent="0.4">
      <c r="A22" s="8">
        <v>2224</v>
      </c>
      <c r="B22" s="13">
        <v>45157</v>
      </c>
      <c r="C22" s="6">
        <v>3003</v>
      </c>
      <c r="D22" s="7" t="s">
        <v>33</v>
      </c>
      <c r="E22" s="18">
        <v>102</v>
      </c>
      <c r="F22" s="7" t="s">
        <v>27</v>
      </c>
      <c r="G22" s="15">
        <v>79800</v>
      </c>
      <c r="H22" s="7">
        <v>10</v>
      </c>
      <c r="I22" s="16">
        <v>0.15</v>
      </c>
      <c r="J22" s="15">
        <f>IF(E22="","",G22*(1-I22))</f>
        <v>67830</v>
      </c>
      <c r="K22" s="15">
        <v>45800</v>
      </c>
      <c r="L22" s="15">
        <f>IF(E22="","",H22*J22)</f>
        <v>678300</v>
      </c>
      <c r="M22" s="15">
        <f>IF(E22="","",H22*K22)</f>
        <v>458000</v>
      </c>
      <c r="N22" s="17">
        <f>IF(E22="","",L22-M22)</f>
        <v>220300</v>
      </c>
    </row>
    <row r="23" spans="1:14" hidden="1" outlineLevel="2" x14ac:dyDescent="0.4">
      <c r="A23" s="8">
        <v>2226</v>
      </c>
      <c r="B23" s="13">
        <v>45157</v>
      </c>
      <c r="C23" s="6">
        <v>3003</v>
      </c>
      <c r="D23" s="7" t="s">
        <v>33</v>
      </c>
      <c r="E23" s="18">
        <v>102</v>
      </c>
      <c r="F23" s="7" t="s">
        <v>27</v>
      </c>
      <c r="G23" s="15">
        <v>79800</v>
      </c>
      <c r="H23" s="7">
        <v>15</v>
      </c>
      <c r="I23" s="16">
        <v>0.25</v>
      </c>
      <c r="J23" s="15">
        <f>IF(E23="","",G23*(1-I23))</f>
        <v>59850</v>
      </c>
      <c r="K23" s="15">
        <v>45800</v>
      </c>
      <c r="L23" s="15">
        <f>IF(E23="","",H23*J23)</f>
        <v>897750</v>
      </c>
      <c r="M23" s="15">
        <f>IF(E23="","",H23*K23)</f>
        <v>687000</v>
      </c>
      <c r="N23" s="17">
        <f>IF(E23="","",L23-M23)</f>
        <v>210750</v>
      </c>
    </row>
    <row r="24" spans="1:14" hidden="1" outlineLevel="2" x14ac:dyDescent="0.4">
      <c r="A24" s="8">
        <v>2238</v>
      </c>
      <c r="B24" s="13">
        <v>45168</v>
      </c>
      <c r="C24" s="6">
        <v>3003</v>
      </c>
      <c r="D24" s="7" t="s">
        <v>33</v>
      </c>
      <c r="E24" s="14">
        <v>105</v>
      </c>
      <c r="F24" s="7" t="s">
        <v>31</v>
      </c>
      <c r="G24" s="15">
        <v>183000</v>
      </c>
      <c r="H24" s="7">
        <v>20</v>
      </c>
      <c r="I24" s="16">
        <v>0.25</v>
      </c>
      <c r="J24" s="15">
        <f>IF(E24="","",G24*(1-I24))</f>
        <v>137250</v>
      </c>
      <c r="K24" s="15">
        <v>128500</v>
      </c>
      <c r="L24" s="15">
        <f>IF(E24="","",H24*J24)</f>
        <v>2745000</v>
      </c>
      <c r="M24" s="15">
        <f>IF(E24="","",H24*K24)</f>
        <v>2570000</v>
      </c>
      <c r="N24" s="17">
        <f>IF(E24="","",L24-M24)</f>
        <v>175000</v>
      </c>
    </row>
    <row r="25" spans="1:14" outlineLevel="1" collapsed="1" x14ac:dyDescent="0.4">
      <c r="A25" s="8"/>
      <c r="B25" s="13"/>
      <c r="C25" s="6"/>
      <c r="D25" s="32" t="s">
        <v>64</v>
      </c>
      <c r="E25" s="14"/>
      <c r="F25" s="7"/>
      <c r="G25" s="15"/>
      <c r="H25" s="7"/>
      <c r="I25" s="16"/>
      <c r="J25" s="15"/>
      <c r="K25" s="15"/>
      <c r="L25" s="15">
        <f>SUBTOTAL(9,L19:L24)</f>
        <v>8317050</v>
      </c>
      <c r="M25" s="15"/>
      <c r="N25" s="17"/>
    </row>
    <row r="26" spans="1:14" hidden="1" outlineLevel="2" x14ac:dyDescent="0.4">
      <c r="A26" s="8">
        <v>2202</v>
      </c>
      <c r="B26" s="13">
        <v>45139</v>
      </c>
      <c r="C26" s="6">
        <v>3004</v>
      </c>
      <c r="D26" s="7" t="s">
        <v>26</v>
      </c>
      <c r="E26" s="18">
        <v>102</v>
      </c>
      <c r="F26" s="7" t="s">
        <v>27</v>
      </c>
      <c r="G26" s="15">
        <v>79800</v>
      </c>
      <c r="H26" s="7">
        <v>15</v>
      </c>
      <c r="I26" s="16">
        <v>0.25</v>
      </c>
      <c r="J26" s="15">
        <f>IF(E26="","",G26*(1-I26))</f>
        <v>59850</v>
      </c>
      <c r="K26" s="15">
        <v>45800</v>
      </c>
      <c r="L26" s="15">
        <f>IF(E26="","",H26*J26)</f>
        <v>897750</v>
      </c>
      <c r="M26" s="15">
        <f>IF(E26="","",H26*K26)</f>
        <v>687000</v>
      </c>
      <c r="N26" s="17">
        <f>IF(E26="","",L26-M26)</f>
        <v>210750</v>
      </c>
    </row>
    <row r="27" spans="1:14" hidden="1" outlineLevel="2" x14ac:dyDescent="0.4">
      <c r="A27" s="8">
        <v>2211</v>
      </c>
      <c r="B27" s="13">
        <v>45145</v>
      </c>
      <c r="C27" s="6">
        <v>3004</v>
      </c>
      <c r="D27" s="7" t="s">
        <v>26</v>
      </c>
      <c r="E27" s="14">
        <v>105</v>
      </c>
      <c r="F27" s="7" t="s">
        <v>31</v>
      </c>
      <c r="G27" s="15">
        <v>183000</v>
      </c>
      <c r="H27" s="7">
        <v>15</v>
      </c>
      <c r="I27" s="16">
        <v>0.25</v>
      </c>
      <c r="J27" s="15">
        <f>IF(E27="","",G27*(1-I27))</f>
        <v>137250</v>
      </c>
      <c r="K27" s="15">
        <v>128500</v>
      </c>
      <c r="L27" s="15">
        <f>IF(E27="","",H27*J27)</f>
        <v>2058750</v>
      </c>
      <c r="M27" s="15">
        <f>IF(E27="","",H27*K27)</f>
        <v>1927500</v>
      </c>
      <c r="N27" s="17">
        <f>IF(E27="","",L27-M27)</f>
        <v>131250</v>
      </c>
    </row>
    <row r="28" spans="1:14" hidden="1" outlineLevel="2" x14ac:dyDescent="0.4">
      <c r="A28" s="8">
        <v>2216</v>
      </c>
      <c r="B28" s="13">
        <v>45147</v>
      </c>
      <c r="C28" s="6">
        <v>3004</v>
      </c>
      <c r="D28" s="7" t="s">
        <v>26</v>
      </c>
      <c r="E28" s="14">
        <v>105</v>
      </c>
      <c r="F28" s="7" t="s">
        <v>31</v>
      </c>
      <c r="G28" s="15">
        <v>183000</v>
      </c>
      <c r="H28" s="7">
        <v>10</v>
      </c>
      <c r="I28" s="16">
        <v>0.15</v>
      </c>
      <c r="J28" s="15">
        <f>IF(E28="","",G28*(1-I28))</f>
        <v>155550</v>
      </c>
      <c r="K28" s="15">
        <v>128500</v>
      </c>
      <c r="L28" s="15">
        <f>IF(E28="","",H28*J28)</f>
        <v>1555500</v>
      </c>
      <c r="M28" s="15">
        <f>IF(E28="","",H28*K28)</f>
        <v>1285000</v>
      </c>
      <c r="N28" s="17">
        <f>IF(E28="","",L28-M28)</f>
        <v>270500</v>
      </c>
    </row>
    <row r="29" spans="1:14" hidden="1" outlineLevel="2" x14ac:dyDescent="0.4">
      <c r="A29" s="8">
        <v>2227</v>
      </c>
      <c r="B29" s="13">
        <v>45157</v>
      </c>
      <c r="C29" s="6">
        <v>3004</v>
      </c>
      <c r="D29" s="7" t="s">
        <v>26</v>
      </c>
      <c r="E29" s="14">
        <v>101</v>
      </c>
      <c r="F29" s="7" t="s">
        <v>25</v>
      </c>
      <c r="G29" s="15">
        <v>395000</v>
      </c>
      <c r="H29" s="7">
        <v>10</v>
      </c>
      <c r="I29" s="16">
        <v>0.2</v>
      </c>
      <c r="J29" s="15">
        <f>IF(E29="","",G29*(1-I29))</f>
        <v>316000</v>
      </c>
      <c r="K29" s="15">
        <v>235000</v>
      </c>
      <c r="L29" s="15">
        <f>IF(E29="","",H29*J29)</f>
        <v>3160000</v>
      </c>
      <c r="M29" s="15">
        <f>IF(E29="","",H29*K29)</f>
        <v>2350000</v>
      </c>
      <c r="N29" s="17">
        <f>IF(E29="","",L29-M29)</f>
        <v>810000</v>
      </c>
    </row>
    <row r="30" spans="1:14" hidden="1" outlineLevel="2" x14ac:dyDescent="0.4">
      <c r="A30" s="8">
        <v>2232</v>
      </c>
      <c r="B30" s="13">
        <v>45162</v>
      </c>
      <c r="C30" s="6">
        <v>3004</v>
      </c>
      <c r="D30" s="7" t="s">
        <v>26</v>
      </c>
      <c r="E30" s="18">
        <v>104</v>
      </c>
      <c r="F30" s="7" t="s">
        <v>34</v>
      </c>
      <c r="G30" s="15">
        <v>68900</v>
      </c>
      <c r="H30" s="7">
        <v>14</v>
      </c>
      <c r="I30" s="16">
        <v>0.2</v>
      </c>
      <c r="J30" s="15">
        <f>IF(E30="","",G30*(1-I30))</f>
        <v>55120</v>
      </c>
      <c r="K30" s="15">
        <v>44500</v>
      </c>
      <c r="L30" s="15">
        <f>IF(E30="","",H30*J30)</f>
        <v>771680</v>
      </c>
      <c r="M30" s="15">
        <f>IF(E30="","",H30*K30)</f>
        <v>623000</v>
      </c>
      <c r="N30" s="17">
        <f>IF(E30="","",L30-M30)</f>
        <v>148680</v>
      </c>
    </row>
    <row r="31" spans="1:14" outlineLevel="1" collapsed="1" x14ac:dyDescent="0.4">
      <c r="A31" s="8"/>
      <c r="B31" s="13"/>
      <c r="C31" s="6"/>
      <c r="D31" s="32" t="s">
        <v>65</v>
      </c>
      <c r="E31" s="18"/>
      <c r="F31" s="7"/>
      <c r="G31" s="15"/>
      <c r="H31" s="7"/>
      <c r="I31" s="16"/>
      <c r="J31" s="15"/>
      <c r="K31" s="15"/>
      <c r="L31" s="15">
        <f>SUBTOTAL(9,L26:L30)</f>
        <v>8443680</v>
      </c>
      <c r="M31" s="15"/>
      <c r="N31" s="17"/>
    </row>
    <row r="32" spans="1:14" hidden="1" outlineLevel="2" x14ac:dyDescent="0.4">
      <c r="A32" s="8">
        <v>2212</v>
      </c>
      <c r="B32" s="13">
        <v>45145</v>
      </c>
      <c r="C32" s="6">
        <v>3005</v>
      </c>
      <c r="D32" s="7" t="s">
        <v>35</v>
      </c>
      <c r="E32" s="14">
        <v>101</v>
      </c>
      <c r="F32" s="7" t="s">
        <v>25</v>
      </c>
      <c r="G32" s="15">
        <v>395000</v>
      </c>
      <c r="H32" s="7">
        <v>21</v>
      </c>
      <c r="I32" s="16">
        <v>0.2</v>
      </c>
      <c r="J32" s="15">
        <f>IF(E32="","",G32*(1-I32))</f>
        <v>316000</v>
      </c>
      <c r="K32" s="15">
        <v>235000</v>
      </c>
      <c r="L32" s="15">
        <f>IF(E32="","",H32*J32)</f>
        <v>6636000</v>
      </c>
      <c r="M32" s="15">
        <f>IF(E32="","",H32*K32)</f>
        <v>4935000</v>
      </c>
      <c r="N32" s="17">
        <f>IF(E32="","",L32-M32)</f>
        <v>1701000</v>
      </c>
    </row>
    <row r="33" spans="1:14" hidden="1" outlineLevel="2" x14ac:dyDescent="0.4">
      <c r="A33" s="8">
        <v>2228</v>
      </c>
      <c r="B33" s="13">
        <v>45157</v>
      </c>
      <c r="C33" s="6">
        <v>3005</v>
      </c>
      <c r="D33" s="7" t="s">
        <v>35</v>
      </c>
      <c r="E33" s="18">
        <v>102</v>
      </c>
      <c r="F33" s="7" t="s">
        <v>27</v>
      </c>
      <c r="G33" s="15">
        <v>79800</v>
      </c>
      <c r="H33" s="7">
        <v>5</v>
      </c>
      <c r="I33" s="16">
        <v>0.15</v>
      </c>
      <c r="J33" s="15">
        <f>IF(E33="","",G33*(1-I33))</f>
        <v>67830</v>
      </c>
      <c r="K33" s="15">
        <v>45800</v>
      </c>
      <c r="L33" s="15">
        <f>IF(E33="","",H33*J33)</f>
        <v>339150</v>
      </c>
      <c r="M33" s="15">
        <f>IF(E33="","",H33*K33)</f>
        <v>229000</v>
      </c>
      <c r="N33" s="17">
        <f>IF(E33="","",L33-M33)</f>
        <v>110150</v>
      </c>
    </row>
    <row r="34" spans="1:14" outlineLevel="1" collapsed="1" x14ac:dyDescent="0.4">
      <c r="A34" s="8"/>
      <c r="B34" s="13"/>
      <c r="C34" s="6"/>
      <c r="D34" s="32" t="s">
        <v>66</v>
      </c>
      <c r="E34" s="18"/>
      <c r="F34" s="7"/>
      <c r="G34" s="15"/>
      <c r="H34" s="7"/>
      <c r="I34" s="16"/>
      <c r="J34" s="15"/>
      <c r="K34" s="15"/>
      <c r="L34" s="15">
        <f>SUBTOTAL(9,L32:L33)</f>
        <v>6975150</v>
      </c>
      <c r="M34" s="15"/>
      <c r="N34" s="17"/>
    </row>
    <row r="35" spans="1:14" hidden="1" outlineLevel="2" x14ac:dyDescent="0.4">
      <c r="A35" s="8">
        <v>2203</v>
      </c>
      <c r="B35" s="13">
        <v>45140</v>
      </c>
      <c r="C35" s="6">
        <v>3006</v>
      </c>
      <c r="D35" s="7" t="s">
        <v>28</v>
      </c>
      <c r="E35" s="14">
        <v>103</v>
      </c>
      <c r="F35" s="7" t="s">
        <v>29</v>
      </c>
      <c r="G35" s="15">
        <v>34800</v>
      </c>
      <c r="H35" s="7">
        <v>14</v>
      </c>
      <c r="I35" s="16">
        <v>0.25</v>
      </c>
      <c r="J35" s="15">
        <f>IF(E35="","",G35*(1-I35))</f>
        <v>26100</v>
      </c>
      <c r="K35" s="15">
        <v>19500</v>
      </c>
      <c r="L35" s="15">
        <f>IF(E35="","",H35*J35)</f>
        <v>365400</v>
      </c>
      <c r="M35" s="15">
        <f>IF(E35="","",H35*K35)</f>
        <v>273000</v>
      </c>
      <c r="N35" s="17">
        <f>IF(E35="","",L35-M35)</f>
        <v>92400</v>
      </c>
    </row>
    <row r="36" spans="1:14" hidden="1" outlineLevel="2" x14ac:dyDescent="0.4">
      <c r="A36" s="8">
        <v>2206</v>
      </c>
      <c r="B36" s="13">
        <v>45142</v>
      </c>
      <c r="C36" s="6">
        <v>3006</v>
      </c>
      <c r="D36" s="7" t="s">
        <v>28</v>
      </c>
      <c r="E36" s="18">
        <v>102</v>
      </c>
      <c r="F36" s="7" t="s">
        <v>27</v>
      </c>
      <c r="G36" s="15">
        <v>79800</v>
      </c>
      <c r="H36" s="7">
        <v>3</v>
      </c>
      <c r="I36" s="16">
        <v>0.15</v>
      </c>
      <c r="J36" s="15">
        <f>IF(E36="","",G36*(1-I36))</f>
        <v>67830</v>
      </c>
      <c r="K36" s="15">
        <v>45800</v>
      </c>
      <c r="L36" s="15">
        <f>IF(E36="","",H36*J36)</f>
        <v>203490</v>
      </c>
      <c r="M36" s="15">
        <f>IF(E36="","",H36*K36)</f>
        <v>137400</v>
      </c>
      <c r="N36" s="17">
        <f>IF(E36="","",L36-M36)</f>
        <v>66090</v>
      </c>
    </row>
    <row r="37" spans="1:14" hidden="1" outlineLevel="2" x14ac:dyDescent="0.4">
      <c r="A37" s="8">
        <v>2213</v>
      </c>
      <c r="B37" s="13">
        <v>45146</v>
      </c>
      <c r="C37" s="6">
        <v>3006</v>
      </c>
      <c r="D37" s="7" t="s">
        <v>28</v>
      </c>
      <c r="E37" s="18">
        <v>102</v>
      </c>
      <c r="F37" s="7" t="s">
        <v>27</v>
      </c>
      <c r="G37" s="15">
        <v>79800</v>
      </c>
      <c r="H37" s="7">
        <v>15</v>
      </c>
      <c r="I37" s="16">
        <v>0.25</v>
      </c>
      <c r="J37" s="15">
        <f>IF(E37="","",G37*(1-I37))</f>
        <v>59850</v>
      </c>
      <c r="K37" s="15">
        <v>45800</v>
      </c>
      <c r="L37" s="15">
        <f>IF(E37="","",H37*J37)</f>
        <v>897750</v>
      </c>
      <c r="M37" s="15">
        <f>IF(E37="","",H37*K37)</f>
        <v>687000</v>
      </c>
      <c r="N37" s="17">
        <f>IF(E37="","",L37-M37)</f>
        <v>210750</v>
      </c>
    </row>
    <row r="38" spans="1:14" hidden="1" outlineLevel="2" x14ac:dyDescent="0.4">
      <c r="A38" s="8">
        <v>2217</v>
      </c>
      <c r="B38" s="13">
        <v>45148</v>
      </c>
      <c r="C38" s="6">
        <v>3006</v>
      </c>
      <c r="D38" s="7" t="s">
        <v>28</v>
      </c>
      <c r="E38" s="18">
        <v>102</v>
      </c>
      <c r="F38" s="7" t="s">
        <v>27</v>
      </c>
      <c r="G38" s="15">
        <v>79800</v>
      </c>
      <c r="H38" s="7">
        <v>8</v>
      </c>
      <c r="I38" s="16">
        <v>0.25</v>
      </c>
      <c r="J38" s="15">
        <f>IF(E38="","",G38*(1-I38))</f>
        <v>59850</v>
      </c>
      <c r="K38" s="15">
        <v>45800</v>
      </c>
      <c r="L38" s="15">
        <f>IF(E38="","",H38*J38)</f>
        <v>478800</v>
      </c>
      <c r="M38" s="15">
        <f>IF(E38="","",H38*K38)</f>
        <v>366400</v>
      </c>
      <c r="N38" s="17">
        <f>IF(E38="","",L38-M38)</f>
        <v>112400</v>
      </c>
    </row>
    <row r="39" spans="1:14" hidden="1" outlineLevel="2" x14ac:dyDescent="0.4">
      <c r="A39" s="8">
        <v>2220</v>
      </c>
      <c r="B39" s="13">
        <v>45152</v>
      </c>
      <c r="C39" s="6">
        <v>3006</v>
      </c>
      <c r="D39" s="7" t="s">
        <v>28</v>
      </c>
      <c r="E39" s="14">
        <v>103</v>
      </c>
      <c r="F39" s="7" t="s">
        <v>29</v>
      </c>
      <c r="G39" s="15">
        <v>34800</v>
      </c>
      <c r="H39" s="7">
        <v>20</v>
      </c>
      <c r="I39" s="16">
        <v>0.25</v>
      </c>
      <c r="J39" s="15">
        <f>IF(E39="","",G39*(1-I39))</f>
        <v>26100</v>
      </c>
      <c r="K39" s="15">
        <v>19500</v>
      </c>
      <c r="L39" s="15">
        <f>IF(E39="","",H39*J39)</f>
        <v>522000</v>
      </c>
      <c r="M39" s="15">
        <f>IF(E39="","",H39*K39)</f>
        <v>390000</v>
      </c>
      <c r="N39" s="17">
        <f>IF(E39="","",L39-M39)</f>
        <v>132000</v>
      </c>
    </row>
    <row r="40" spans="1:14" hidden="1" outlineLevel="2" x14ac:dyDescent="0.4">
      <c r="A40" s="8">
        <v>2229</v>
      </c>
      <c r="B40" s="13">
        <v>45157</v>
      </c>
      <c r="C40" s="6">
        <v>3006</v>
      </c>
      <c r="D40" s="7" t="s">
        <v>28</v>
      </c>
      <c r="E40" s="14">
        <v>101</v>
      </c>
      <c r="F40" s="7" t="s">
        <v>25</v>
      </c>
      <c r="G40" s="15">
        <v>395000</v>
      </c>
      <c r="H40" s="7">
        <v>10</v>
      </c>
      <c r="I40" s="16">
        <v>0.15</v>
      </c>
      <c r="J40" s="15">
        <f>IF(E40="","",G40*(1-I40))</f>
        <v>335750</v>
      </c>
      <c r="K40" s="15">
        <v>235000</v>
      </c>
      <c r="L40" s="15">
        <f>IF(E40="","",H40*J40)</f>
        <v>3357500</v>
      </c>
      <c r="M40" s="15">
        <f>IF(E40="","",H40*K40)</f>
        <v>2350000</v>
      </c>
      <c r="N40" s="17">
        <f>IF(E40="","",L40-M40)</f>
        <v>1007500</v>
      </c>
    </row>
    <row r="41" spans="1:14" hidden="1" outlineLevel="2" x14ac:dyDescent="0.4">
      <c r="A41" s="8">
        <v>2233</v>
      </c>
      <c r="B41" s="13">
        <v>45163</v>
      </c>
      <c r="C41" s="6">
        <v>3006</v>
      </c>
      <c r="D41" s="7" t="s">
        <v>28</v>
      </c>
      <c r="E41" s="14">
        <v>105</v>
      </c>
      <c r="F41" s="7" t="s">
        <v>31</v>
      </c>
      <c r="G41" s="15">
        <v>183000</v>
      </c>
      <c r="H41" s="7">
        <v>10</v>
      </c>
      <c r="I41" s="16">
        <v>0.15</v>
      </c>
      <c r="J41" s="15">
        <f>IF(E41="","",G41*(1-I41))</f>
        <v>155550</v>
      </c>
      <c r="K41" s="15">
        <v>128500</v>
      </c>
      <c r="L41" s="15">
        <f>IF(E41="","",H41*J41)</f>
        <v>1555500</v>
      </c>
      <c r="M41" s="15">
        <f>IF(E41="","",H41*K41)</f>
        <v>1285000</v>
      </c>
      <c r="N41" s="17">
        <f>IF(E41="","",L41-M41)</f>
        <v>270500</v>
      </c>
    </row>
    <row r="42" spans="1:14" hidden="1" outlineLevel="2" x14ac:dyDescent="0.4">
      <c r="A42" s="8">
        <v>2236</v>
      </c>
      <c r="B42" s="13">
        <v>45166</v>
      </c>
      <c r="C42" s="6">
        <v>3006</v>
      </c>
      <c r="D42" s="7" t="s">
        <v>28</v>
      </c>
      <c r="E42" s="14">
        <v>105</v>
      </c>
      <c r="F42" s="7" t="s">
        <v>31</v>
      </c>
      <c r="G42" s="15">
        <v>183000</v>
      </c>
      <c r="H42" s="7">
        <v>15</v>
      </c>
      <c r="I42" s="16">
        <v>0.25</v>
      </c>
      <c r="J42" s="15">
        <f>IF(E42="","",G42*(1-I42))</f>
        <v>137250</v>
      </c>
      <c r="K42" s="15">
        <v>128500</v>
      </c>
      <c r="L42" s="15">
        <f>IF(E42="","",H42*J42)</f>
        <v>2058750</v>
      </c>
      <c r="M42" s="15">
        <f>IF(E42="","",H42*K42)</f>
        <v>1927500</v>
      </c>
      <c r="N42" s="17">
        <f>IF(E42="","",L42-M42)</f>
        <v>131250</v>
      </c>
    </row>
    <row r="43" spans="1:14" outlineLevel="1" collapsed="1" x14ac:dyDescent="0.4">
      <c r="A43" s="8"/>
      <c r="B43" s="13"/>
      <c r="C43" s="6"/>
      <c r="D43" s="32" t="s">
        <v>67</v>
      </c>
      <c r="E43" s="14"/>
      <c r="F43" s="7"/>
      <c r="G43" s="15"/>
      <c r="H43" s="7"/>
      <c r="I43" s="16"/>
      <c r="J43" s="15"/>
      <c r="K43" s="15"/>
      <c r="L43" s="15">
        <f>SUBTOTAL(9,L35:L42)</f>
        <v>9439190</v>
      </c>
      <c r="M43" s="15"/>
      <c r="N43" s="17"/>
    </row>
    <row r="44" spans="1:14" hidden="1" outlineLevel="2" x14ac:dyDescent="0.4">
      <c r="A44" s="8">
        <v>2204</v>
      </c>
      <c r="B44" s="13">
        <v>45141</v>
      </c>
      <c r="C44" s="6">
        <v>3007</v>
      </c>
      <c r="D44" s="7" t="s">
        <v>30</v>
      </c>
      <c r="E44" s="18">
        <v>102</v>
      </c>
      <c r="F44" s="7" t="s">
        <v>27</v>
      </c>
      <c r="G44" s="15">
        <v>79800</v>
      </c>
      <c r="H44" s="7">
        <v>9</v>
      </c>
      <c r="I44" s="16">
        <v>0.2</v>
      </c>
      <c r="J44" s="15">
        <f>IF(E44="","",G44*(1-I44))</f>
        <v>63840</v>
      </c>
      <c r="K44" s="15">
        <v>45800</v>
      </c>
      <c r="L44" s="15">
        <f>IF(E44="","",H44*J44)</f>
        <v>574560</v>
      </c>
      <c r="M44" s="15">
        <f>IF(E44="","",H44*K44)</f>
        <v>412200</v>
      </c>
      <c r="N44" s="17">
        <f>IF(E44="","",L44-M44)</f>
        <v>162360</v>
      </c>
    </row>
    <row r="45" spans="1:14" hidden="1" outlineLevel="2" x14ac:dyDescent="0.4">
      <c r="A45" s="8">
        <v>2214</v>
      </c>
      <c r="B45" s="13">
        <v>45146</v>
      </c>
      <c r="C45" s="6">
        <v>3007</v>
      </c>
      <c r="D45" s="7" t="s">
        <v>30</v>
      </c>
      <c r="E45" s="14">
        <v>103</v>
      </c>
      <c r="F45" s="7" t="s">
        <v>29</v>
      </c>
      <c r="G45" s="15">
        <v>34800</v>
      </c>
      <c r="H45" s="7">
        <v>14</v>
      </c>
      <c r="I45" s="16">
        <v>0.25</v>
      </c>
      <c r="J45" s="15">
        <f>IF(E45="","",G45*(1-I45))</f>
        <v>26100</v>
      </c>
      <c r="K45" s="15">
        <v>19500</v>
      </c>
      <c r="L45" s="15">
        <f>IF(E45="","",H45*J45)</f>
        <v>365400</v>
      </c>
      <c r="M45" s="15">
        <f>IF(E45="","",H45*K45)</f>
        <v>273000</v>
      </c>
      <c r="N45" s="17">
        <f>IF(E45="","",L45-M45)</f>
        <v>92400</v>
      </c>
    </row>
    <row r="46" spans="1:14" hidden="1" outlineLevel="2" x14ac:dyDescent="0.4">
      <c r="A46" s="8">
        <v>2218</v>
      </c>
      <c r="B46" s="13">
        <v>45149</v>
      </c>
      <c r="C46" s="6">
        <v>3007</v>
      </c>
      <c r="D46" s="7" t="s">
        <v>30</v>
      </c>
      <c r="E46" s="14">
        <v>101</v>
      </c>
      <c r="F46" s="7" t="s">
        <v>25</v>
      </c>
      <c r="G46" s="15">
        <v>395000</v>
      </c>
      <c r="H46" s="7">
        <v>20</v>
      </c>
      <c r="I46" s="16">
        <v>0.15</v>
      </c>
      <c r="J46" s="15">
        <f>IF(E46="","",G46*(1-I46))</f>
        <v>335750</v>
      </c>
      <c r="K46" s="15">
        <v>235000</v>
      </c>
      <c r="L46" s="15">
        <f>IF(E46="","",H46*J46)</f>
        <v>6715000</v>
      </c>
      <c r="M46" s="15">
        <f>IF(E46="","",H46*K46)</f>
        <v>4700000</v>
      </c>
      <c r="N46" s="17">
        <f>IF(E46="","",L46-M46)</f>
        <v>2015000</v>
      </c>
    </row>
    <row r="47" spans="1:14" hidden="1" outlineLevel="2" x14ac:dyDescent="0.4">
      <c r="A47" s="8">
        <v>2230</v>
      </c>
      <c r="B47" s="13">
        <v>45159</v>
      </c>
      <c r="C47" s="6">
        <v>3007</v>
      </c>
      <c r="D47" s="7" t="s">
        <v>30</v>
      </c>
      <c r="E47" s="18">
        <v>102</v>
      </c>
      <c r="F47" s="7" t="s">
        <v>27</v>
      </c>
      <c r="G47" s="15">
        <v>79800</v>
      </c>
      <c r="H47" s="7">
        <v>15</v>
      </c>
      <c r="I47" s="16">
        <v>0.25</v>
      </c>
      <c r="J47" s="15">
        <f>IF(E47="","",G47*(1-I47))</f>
        <v>59850</v>
      </c>
      <c r="K47" s="15">
        <v>45800</v>
      </c>
      <c r="L47" s="15">
        <f>IF(E47="","",H47*J47)</f>
        <v>897750</v>
      </c>
      <c r="M47" s="15">
        <f>IF(E47="","",H47*K47)</f>
        <v>687000</v>
      </c>
      <c r="N47" s="17">
        <f>IF(E47="","",L47-M47)</f>
        <v>210750</v>
      </c>
    </row>
    <row r="48" spans="1:14" hidden="1" outlineLevel="2" x14ac:dyDescent="0.4">
      <c r="A48" s="8">
        <v>2234</v>
      </c>
      <c r="B48" s="13">
        <v>45163</v>
      </c>
      <c r="C48" s="6">
        <v>3007</v>
      </c>
      <c r="D48" s="7" t="s">
        <v>30</v>
      </c>
      <c r="E48" s="14">
        <v>103</v>
      </c>
      <c r="F48" s="7" t="s">
        <v>29</v>
      </c>
      <c r="G48" s="15">
        <v>34800</v>
      </c>
      <c r="H48" s="7">
        <v>5</v>
      </c>
      <c r="I48" s="16">
        <v>0.15</v>
      </c>
      <c r="J48" s="15">
        <f>IF(E48="","",G48*(1-I48))</f>
        <v>29580</v>
      </c>
      <c r="K48" s="15">
        <v>19500</v>
      </c>
      <c r="L48" s="15">
        <f>IF(E48="","",H48*J48)</f>
        <v>147900</v>
      </c>
      <c r="M48" s="15">
        <f>IF(E48="","",H48*K48)</f>
        <v>97500</v>
      </c>
      <c r="N48" s="17">
        <f>IF(E48="","",L48-M48)</f>
        <v>50400</v>
      </c>
    </row>
    <row r="49" spans="1:14" outlineLevel="1" collapsed="1" x14ac:dyDescent="0.4">
      <c r="A49" s="33"/>
      <c r="B49" s="34"/>
      <c r="C49" s="35"/>
      <c r="D49" s="41" t="s">
        <v>68</v>
      </c>
      <c r="E49" s="37"/>
      <c r="F49" s="36"/>
      <c r="G49" s="38"/>
      <c r="H49" s="36"/>
      <c r="I49" s="39"/>
      <c r="J49" s="38"/>
      <c r="K49" s="38"/>
      <c r="L49" s="38">
        <f>SUBTOTAL(9,L44:L48)</f>
        <v>8700610</v>
      </c>
      <c r="M49" s="38"/>
      <c r="N49" s="40"/>
    </row>
    <row r="50" spans="1:14" x14ac:dyDescent="0.4">
      <c r="A50" s="33"/>
      <c r="B50" s="34"/>
      <c r="C50" s="35"/>
      <c r="D50" s="41" t="s">
        <v>69</v>
      </c>
      <c r="E50" s="37"/>
      <c r="F50" s="36"/>
      <c r="G50" s="38"/>
      <c r="H50" s="36"/>
      <c r="I50" s="39"/>
      <c r="J50" s="38"/>
      <c r="K50" s="38"/>
      <c r="L50" s="38">
        <f>SUBTOTAL(9,L5:L48)</f>
        <v>57077430</v>
      </c>
      <c r="M50" s="38"/>
      <c r="N50" s="40"/>
    </row>
  </sheetData>
  <sortState xmlns:xlrd2="http://schemas.microsoft.com/office/spreadsheetml/2017/richdata2" ref="A5:N48">
    <sortCondition ref="C5:C48"/>
  </sortState>
  <phoneticPr fontId="2"/>
  <dataValidations count="1">
    <dataValidation imeMode="off" allowBlank="1" showInputMessage="1" showErrorMessage="1" sqref="C44:C48 C5:C10 E5:E10 E12:E17 C12:C17 C19:C24 E19:E24 E26:E30 C26:C30 C32:C33 E32:E33 E35:E42 C35:C42 E44:E48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9"/>
  <sheetViews>
    <sheetView workbookViewId="0"/>
  </sheetViews>
  <sheetFormatPr defaultColWidth="8.875" defaultRowHeight="18.75" x14ac:dyDescent="0.4"/>
  <cols>
    <col min="1" max="1" width="2.625" style="2" customWidth="1"/>
    <col min="2" max="2" width="8.125" style="2" bestFit="1" customWidth="1"/>
    <col min="3" max="3" width="31.625" style="2" bestFit="1" customWidth="1"/>
    <col min="4" max="5" width="9.5" style="2" bestFit="1" customWidth="1"/>
    <col min="6" max="16384" width="8.875" style="2"/>
  </cols>
  <sheetData>
    <row r="2" spans="2:5" ht="24" x14ac:dyDescent="0.5">
      <c r="B2" s="26" t="s">
        <v>36</v>
      </c>
    </row>
    <row r="4" spans="2:5" ht="19.5" x14ac:dyDescent="0.4">
      <c r="B4" s="19" t="s">
        <v>14</v>
      </c>
      <c r="C4" s="20" t="s">
        <v>37</v>
      </c>
      <c r="D4" s="20" t="s">
        <v>38</v>
      </c>
      <c r="E4" s="20" t="s">
        <v>39</v>
      </c>
    </row>
    <row r="5" spans="2:5" x14ac:dyDescent="0.4">
      <c r="B5" s="14">
        <v>101</v>
      </c>
      <c r="C5" s="21" t="s">
        <v>40</v>
      </c>
      <c r="D5" s="17">
        <v>395000</v>
      </c>
      <c r="E5" s="22">
        <v>235000</v>
      </c>
    </row>
    <row r="6" spans="2:5" x14ac:dyDescent="0.4">
      <c r="B6" s="18">
        <v>102</v>
      </c>
      <c r="C6" s="21" t="s">
        <v>41</v>
      </c>
      <c r="D6" s="22">
        <v>79800</v>
      </c>
      <c r="E6" s="22">
        <v>45800</v>
      </c>
    </row>
    <row r="7" spans="2:5" x14ac:dyDescent="0.4">
      <c r="B7" s="14">
        <v>103</v>
      </c>
      <c r="C7" s="21" t="s">
        <v>42</v>
      </c>
      <c r="D7" s="22">
        <v>34800</v>
      </c>
      <c r="E7" s="22">
        <v>19500</v>
      </c>
    </row>
    <row r="8" spans="2:5" x14ac:dyDescent="0.4">
      <c r="B8" s="18">
        <v>104</v>
      </c>
      <c r="C8" s="21" t="s">
        <v>43</v>
      </c>
      <c r="D8" s="22">
        <v>68900</v>
      </c>
      <c r="E8" s="22">
        <v>44500</v>
      </c>
    </row>
    <row r="9" spans="2:5" x14ac:dyDescent="0.4">
      <c r="B9" s="14">
        <v>105</v>
      </c>
      <c r="C9" s="21" t="s">
        <v>44</v>
      </c>
      <c r="D9" s="22">
        <v>183000</v>
      </c>
      <c r="E9" s="22">
        <v>128500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1"/>
  <sheetViews>
    <sheetView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5.5" style="2" bestFit="1" customWidth="1"/>
    <col min="4" max="4" width="12.375" style="2" bestFit="1" customWidth="1"/>
    <col min="5" max="16384" width="8.875" style="2"/>
  </cols>
  <sheetData>
    <row r="2" spans="2:4" ht="24" x14ac:dyDescent="0.5">
      <c r="B2" s="25" t="s">
        <v>45</v>
      </c>
    </row>
    <row r="4" spans="2:4" ht="19.5" x14ac:dyDescent="0.4">
      <c r="B4" s="23" t="s">
        <v>2</v>
      </c>
      <c r="C4" s="23" t="s">
        <v>46</v>
      </c>
      <c r="D4" s="23" t="s">
        <v>47</v>
      </c>
    </row>
    <row r="5" spans="2:4" x14ac:dyDescent="0.4">
      <c r="B5" s="6">
        <v>3001</v>
      </c>
      <c r="C5" s="24" t="s">
        <v>48</v>
      </c>
      <c r="D5" s="24" t="s">
        <v>49</v>
      </c>
    </row>
    <row r="6" spans="2:4" x14ac:dyDescent="0.4">
      <c r="B6" s="6">
        <v>3002</v>
      </c>
      <c r="C6" s="24" t="s">
        <v>50</v>
      </c>
      <c r="D6" s="24" t="s">
        <v>51</v>
      </c>
    </row>
    <row r="7" spans="2:4" x14ac:dyDescent="0.4">
      <c r="B7" s="6">
        <v>3003</v>
      </c>
      <c r="C7" s="24" t="s">
        <v>52</v>
      </c>
      <c r="D7" s="24" t="s">
        <v>53</v>
      </c>
    </row>
    <row r="8" spans="2:4" x14ac:dyDescent="0.4">
      <c r="B8" s="6">
        <v>3004</v>
      </c>
      <c r="C8" s="24" t="s">
        <v>54</v>
      </c>
      <c r="D8" s="24" t="s">
        <v>55</v>
      </c>
    </row>
    <row r="9" spans="2:4" x14ac:dyDescent="0.4">
      <c r="B9" s="6">
        <v>3005</v>
      </c>
      <c r="C9" s="24" t="s">
        <v>56</v>
      </c>
      <c r="D9" s="24" t="s">
        <v>57</v>
      </c>
    </row>
    <row r="10" spans="2:4" x14ac:dyDescent="0.4">
      <c r="B10" s="6">
        <v>3006</v>
      </c>
      <c r="C10" s="24" t="s">
        <v>58</v>
      </c>
      <c r="D10" s="24" t="s">
        <v>59</v>
      </c>
    </row>
    <row r="11" spans="2:4" x14ac:dyDescent="0.4">
      <c r="B11" s="6">
        <v>3007</v>
      </c>
      <c r="C11" s="24" t="s">
        <v>60</v>
      </c>
      <c r="D11" s="24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問題15顧客別売上集計表</vt:lpstr>
      <vt:lpstr>問題15　8月度売上台帳</vt:lpstr>
      <vt:lpstr>問題15商品リスト</vt:lpstr>
      <vt:lpstr>問題15顧客リスト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2016-05-09T10:15:25Z</dcterms:created>
  <dcterms:modified xsi:type="dcterms:W3CDTF">2023-02-19T09:59:18Z</dcterms:modified>
</cp:coreProperties>
</file>