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完成例\"/>
    </mc:Choice>
  </mc:AlternateContent>
  <xr:revisionPtr revIDLastSave="0" documentId="13_ncr:1_{18F6DD1A-6D2F-49FC-82EF-1AAEFBE0FAB1}" xr6:coauthVersionLast="47" xr6:coauthVersionMax="47" xr10:uidLastSave="{00000000-0000-0000-0000-000000000000}"/>
  <bookViews>
    <workbookView xWindow="-120" yWindow="-120" windowWidth="19440" windowHeight="11760" xr2:uid="{00000000-000D-0000-FFFF-FFFF00000000}"/>
  </bookViews>
  <sheets>
    <sheet name="問題37出荷伝票" sheetId="11" r:id="rId1"/>
    <sheet name="問題37契約リスト" sheetId="8" r:id="rId2"/>
    <sheet name="問題37得意先リスト" sheetId="7" r:id="rId3"/>
    <sheet name="問題37製品リスト" sheetId="6" r:id="rId4"/>
  </sheets>
  <definedNames>
    <definedName name="_xlnm.Print_Area" localSheetId="0">問題37出荷伝票!$B$1:$K$19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2" i="11" l="1"/>
  <c r="G12" i="11"/>
  <c r="D12" i="11"/>
  <c r="C12" i="11"/>
  <c r="B12" i="11"/>
  <c r="F10" i="11"/>
  <c r="C10" i="11"/>
  <c r="C6" i="11"/>
  <c r="B10" i="11"/>
  <c r="B8" i="11"/>
  <c r="B6" i="11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4" i="8"/>
  <c r="F6" i="8"/>
  <c r="D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5" i="8"/>
  <c r="F4" i="8"/>
  <c r="D5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4" i="8"/>
</calcChain>
</file>

<file path=xl/sharedStrings.xml><?xml version="1.0" encoding="utf-8"?>
<sst xmlns="http://schemas.openxmlformats.org/spreadsheetml/2006/main" count="244" uniqueCount="178">
  <si>
    <t>得意先名</t>
    <rPh sb="0" eb="3">
      <t>トクイサキ</t>
    </rPh>
    <rPh sb="3" eb="4">
      <t>メイ</t>
    </rPh>
    <phoneticPr fontId="2"/>
  </si>
  <si>
    <t>住所</t>
    <rPh sb="0" eb="2">
      <t>ジュウショ</t>
    </rPh>
    <phoneticPr fontId="2"/>
  </si>
  <si>
    <t>担当</t>
    <rPh sb="0" eb="2">
      <t>タントウ</t>
    </rPh>
    <phoneticPr fontId="2"/>
  </si>
  <si>
    <t>加藤</t>
    <rPh sb="0" eb="2">
      <t>カトウ</t>
    </rPh>
    <phoneticPr fontId="2"/>
  </si>
  <si>
    <t>TEL</t>
    <phoneticPr fontId="2"/>
  </si>
  <si>
    <t>101-0021</t>
    <phoneticPr fontId="2"/>
  </si>
  <si>
    <t>150-8050</t>
    <phoneticPr fontId="2"/>
  </si>
  <si>
    <t>104-0061</t>
    <phoneticPr fontId="2"/>
  </si>
  <si>
    <t>107-0061</t>
    <phoneticPr fontId="2"/>
  </si>
  <si>
    <t>104-8402</t>
    <phoneticPr fontId="2"/>
  </si>
  <si>
    <t>104-0045</t>
    <phoneticPr fontId="2"/>
  </si>
  <si>
    <t>105-0021</t>
    <phoneticPr fontId="2"/>
  </si>
  <si>
    <t>140-0014</t>
    <phoneticPr fontId="2"/>
  </si>
  <si>
    <t>140-0004</t>
    <phoneticPr fontId="2"/>
  </si>
  <si>
    <t xml:space="preserve">105-0004 </t>
    <phoneticPr fontId="2"/>
  </si>
  <si>
    <t>101-0041</t>
    <phoneticPr fontId="2"/>
  </si>
  <si>
    <t>108-0022</t>
    <phoneticPr fontId="2"/>
  </si>
  <si>
    <t>150-0045</t>
    <phoneticPr fontId="2"/>
  </si>
  <si>
    <t>153-0052</t>
    <phoneticPr fontId="2"/>
  </si>
  <si>
    <t>御中</t>
    <rPh sb="0" eb="2">
      <t>オンチュウ</t>
    </rPh>
    <phoneticPr fontId="2"/>
  </si>
  <si>
    <t>契約番号</t>
    <rPh sb="0" eb="2">
      <t>ケイヤク</t>
    </rPh>
    <rPh sb="2" eb="4">
      <t>バンゴウ</t>
    </rPh>
    <phoneticPr fontId="2"/>
  </si>
  <si>
    <t>単価</t>
    <rPh sb="0" eb="2">
      <t>タンカ</t>
    </rPh>
    <phoneticPr fontId="2"/>
  </si>
  <si>
    <t>型番</t>
    <rPh sb="0" eb="1">
      <t>カタ</t>
    </rPh>
    <rPh sb="1" eb="2">
      <t>バン</t>
    </rPh>
    <phoneticPr fontId="2"/>
  </si>
  <si>
    <t>DVD-R/W</t>
    <phoneticPr fontId="2"/>
  </si>
  <si>
    <t>PCMT100-LH</t>
    <phoneticPr fontId="2"/>
  </si>
  <si>
    <t>PCMT/TV-R</t>
    <phoneticPr fontId="2"/>
  </si>
  <si>
    <t>製品名</t>
    <rPh sb="0" eb="3">
      <t>セイヒンメイ</t>
    </rPh>
    <phoneticPr fontId="2"/>
  </si>
  <si>
    <t>得意先名</t>
    <rPh sb="3" eb="4">
      <t>メイ</t>
    </rPh>
    <phoneticPr fontId="2"/>
  </si>
  <si>
    <t>得意先リスト</t>
    <rPh sb="0" eb="3">
      <t>トクイサキ</t>
    </rPh>
    <phoneticPr fontId="2"/>
  </si>
  <si>
    <t>株式会社　JAFCO商事</t>
    <rPh sb="0" eb="4">
      <t>カブシキガイシャ</t>
    </rPh>
    <rPh sb="10" eb="12">
      <t>ショウジ</t>
    </rPh>
    <phoneticPr fontId="2"/>
  </si>
  <si>
    <t>須藤産業　株式会社</t>
    <rPh sb="0" eb="2">
      <t>スドウ</t>
    </rPh>
    <rPh sb="2" eb="4">
      <t>サンギョウ</t>
    </rPh>
    <rPh sb="5" eb="7">
      <t>カブシキ</t>
    </rPh>
    <rPh sb="7" eb="9">
      <t>カイシャ</t>
    </rPh>
    <phoneticPr fontId="2"/>
  </si>
  <si>
    <t>サン不動産　株式会社</t>
    <rPh sb="2" eb="5">
      <t>フドウサン</t>
    </rPh>
    <rPh sb="6" eb="10">
      <t>カブシキガイシャ</t>
    </rPh>
    <phoneticPr fontId="2"/>
  </si>
  <si>
    <t>下田興産　株式会社</t>
    <rPh sb="0" eb="1">
      <t>シタ</t>
    </rPh>
    <rPh sb="1" eb="2">
      <t>タ</t>
    </rPh>
    <rPh sb="2" eb="4">
      <t>コウサン</t>
    </rPh>
    <rPh sb="5" eb="7">
      <t>カブシキ</t>
    </rPh>
    <rPh sb="7" eb="9">
      <t>カイシャ</t>
    </rPh>
    <phoneticPr fontId="2"/>
  </si>
  <si>
    <t>株式会社　CGU製作所</t>
    <rPh sb="0" eb="2">
      <t>カブシキ</t>
    </rPh>
    <rPh sb="2" eb="4">
      <t>カイシャ</t>
    </rPh>
    <rPh sb="8" eb="10">
      <t>セイサク</t>
    </rPh>
    <rPh sb="10" eb="11">
      <t>ショ</t>
    </rPh>
    <phoneticPr fontId="2"/>
  </si>
  <si>
    <t>株式会社　根本緑地</t>
    <rPh sb="0" eb="4">
      <t>カブシキガイシャ</t>
    </rPh>
    <rPh sb="5" eb="7">
      <t>コンポン</t>
    </rPh>
    <rPh sb="7" eb="9">
      <t>リョクチ</t>
    </rPh>
    <phoneticPr fontId="2"/>
  </si>
  <si>
    <t>ＳＷＵ商事 株式会社</t>
    <phoneticPr fontId="2"/>
  </si>
  <si>
    <t>武山機器　株式会社</t>
    <rPh sb="0" eb="2">
      <t>タケヤマ</t>
    </rPh>
    <rPh sb="2" eb="4">
      <t>キキ</t>
    </rPh>
    <rPh sb="5" eb="7">
      <t>カブシキ</t>
    </rPh>
    <rPh sb="7" eb="9">
      <t>カイシャ</t>
    </rPh>
    <phoneticPr fontId="2"/>
  </si>
  <si>
    <t>メンテサービス　株式会社</t>
    <rPh sb="8" eb="10">
      <t>カブシキ</t>
    </rPh>
    <rPh sb="10" eb="12">
      <t>カイシャ</t>
    </rPh>
    <phoneticPr fontId="2"/>
  </si>
  <si>
    <t>マックス電業　株式会社</t>
    <rPh sb="4" eb="5">
      <t>デン</t>
    </rPh>
    <rPh sb="5" eb="6">
      <t>ギョウ</t>
    </rPh>
    <rPh sb="7" eb="9">
      <t>カブシキ</t>
    </rPh>
    <rPh sb="9" eb="11">
      <t>カイシャ</t>
    </rPh>
    <phoneticPr fontId="2"/>
  </si>
  <si>
    <t>富士システム　株式会社</t>
    <rPh sb="0" eb="2">
      <t>フジ</t>
    </rPh>
    <rPh sb="7" eb="9">
      <t>カブシキ</t>
    </rPh>
    <rPh sb="9" eb="11">
      <t>カイシャ</t>
    </rPh>
    <phoneticPr fontId="2"/>
  </si>
  <si>
    <t>南武工業　株式会社</t>
    <rPh sb="0" eb="2">
      <t>ナンブ</t>
    </rPh>
    <rPh sb="2" eb="4">
      <t>コウギョウ</t>
    </rPh>
    <rPh sb="5" eb="7">
      <t>カブシキ</t>
    </rPh>
    <rPh sb="7" eb="9">
      <t>カイシャ</t>
    </rPh>
    <phoneticPr fontId="2"/>
  </si>
  <si>
    <t>小野</t>
    <rPh sb="0" eb="2">
      <t>オノ</t>
    </rPh>
    <phoneticPr fontId="2"/>
  </si>
  <si>
    <t>椎名</t>
    <rPh sb="0" eb="2">
      <t>シイナ</t>
    </rPh>
    <phoneticPr fontId="2"/>
  </si>
  <si>
    <t>坪根</t>
    <rPh sb="0" eb="2">
      <t>ツボネ</t>
    </rPh>
    <phoneticPr fontId="2"/>
  </si>
  <si>
    <t>岩瀬</t>
    <rPh sb="0" eb="2">
      <t>イワセ</t>
    </rPh>
    <phoneticPr fontId="2"/>
  </si>
  <si>
    <t>青木</t>
    <rPh sb="0" eb="2">
      <t>アオキ</t>
    </rPh>
    <phoneticPr fontId="2"/>
  </si>
  <si>
    <t>榊原</t>
    <rPh sb="0" eb="2">
      <t>サカキバラ</t>
    </rPh>
    <phoneticPr fontId="2"/>
  </si>
  <si>
    <t>根本</t>
    <rPh sb="0" eb="2">
      <t>ネモト</t>
    </rPh>
    <phoneticPr fontId="2"/>
  </si>
  <si>
    <t>大久保</t>
    <rPh sb="0" eb="3">
      <t>オオクボ</t>
    </rPh>
    <phoneticPr fontId="2"/>
  </si>
  <si>
    <t>大島</t>
    <rPh sb="0" eb="2">
      <t>オオシマ</t>
    </rPh>
    <phoneticPr fontId="2"/>
  </si>
  <si>
    <t>星野</t>
    <rPh sb="0" eb="2">
      <t>ホシノ</t>
    </rPh>
    <phoneticPr fontId="2"/>
  </si>
  <si>
    <t>浅海</t>
    <rPh sb="0" eb="2">
      <t>アサウミ</t>
    </rPh>
    <phoneticPr fontId="2"/>
  </si>
  <si>
    <t>広根</t>
    <rPh sb="0" eb="2">
      <t>ヒロネ</t>
    </rPh>
    <phoneticPr fontId="2"/>
  </si>
  <si>
    <t>田村</t>
    <rPh sb="0" eb="2">
      <t>タムラ</t>
    </rPh>
    <phoneticPr fontId="2"/>
  </si>
  <si>
    <t>柳下</t>
    <rPh sb="0" eb="2">
      <t>ヤギシタ</t>
    </rPh>
    <phoneticPr fontId="2"/>
  </si>
  <si>
    <t>亀山商事　株式会社</t>
    <rPh sb="0" eb="2">
      <t>カメヤマ</t>
    </rPh>
    <rPh sb="2" eb="4">
      <t>ショウジ</t>
    </rPh>
    <rPh sb="5" eb="7">
      <t>カブシキ</t>
    </rPh>
    <rPh sb="7" eb="9">
      <t>カイシャ</t>
    </rPh>
    <phoneticPr fontId="2"/>
  </si>
  <si>
    <t>製品リスト</t>
    <rPh sb="0" eb="2">
      <t>セイヒン</t>
    </rPh>
    <phoneticPr fontId="2"/>
  </si>
  <si>
    <t>製品名</t>
    <rPh sb="0" eb="2">
      <t>セイヒン</t>
    </rPh>
    <phoneticPr fontId="2"/>
  </si>
  <si>
    <t>郵便番号</t>
    <rPh sb="0" eb="4">
      <t>ユウビンバンゴウ</t>
    </rPh>
    <phoneticPr fontId="2"/>
  </si>
  <si>
    <t>東部精機　株式会社</t>
    <rPh sb="0" eb="2">
      <t>トウブ</t>
    </rPh>
    <rPh sb="2" eb="4">
      <t>セイキ</t>
    </rPh>
    <rPh sb="5" eb="7">
      <t>カブシキ</t>
    </rPh>
    <rPh sb="7" eb="9">
      <t>カイシャ</t>
    </rPh>
    <phoneticPr fontId="2"/>
  </si>
  <si>
    <t>株式会社　仙波商会</t>
    <rPh sb="0" eb="2">
      <t>カブシキ</t>
    </rPh>
    <rPh sb="2" eb="4">
      <t>カイシャ</t>
    </rPh>
    <rPh sb="5" eb="7">
      <t>センバ</t>
    </rPh>
    <rPh sb="7" eb="9">
      <t>ショウカイ</t>
    </rPh>
    <phoneticPr fontId="2"/>
  </si>
  <si>
    <t>得意先番号</t>
    <rPh sb="0" eb="3">
      <t>トクイサキ</t>
    </rPh>
    <rPh sb="3" eb="5">
      <t>バンゴウ</t>
    </rPh>
    <phoneticPr fontId="2"/>
  </si>
  <si>
    <t>製品番号</t>
    <rPh sb="0" eb="2">
      <t>セイヒン</t>
    </rPh>
    <rPh sb="2" eb="4">
      <t>バンゴウ</t>
    </rPh>
    <phoneticPr fontId="2"/>
  </si>
  <si>
    <t>数量</t>
    <rPh sb="0" eb="2">
      <t>スウリョウ</t>
    </rPh>
    <phoneticPr fontId="2"/>
  </si>
  <si>
    <t>備考</t>
    <rPh sb="0" eb="2">
      <t>ビコウ</t>
    </rPh>
    <phoneticPr fontId="2"/>
  </si>
  <si>
    <t>東京都千代田区外神田0-1-2 　外神田ビル2階</t>
    <rPh sb="0" eb="3">
      <t>トウキョウト</t>
    </rPh>
    <rPh sb="3" eb="7">
      <t>チヨダク</t>
    </rPh>
    <rPh sb="7" eb="10">
      <t>ソトカンダ</t>
    </rPh>
    <rPh sb="17" eb="20">
      <t>ソトカンダ</t>
    </rPh>
    <rPh sb="23" eb="24">
      <t>カイ</t>
    </rPh>
    <phoneticPr fontId="2"/>
  </si>
  <si>
    <t>東京都渋谷区神南0-12-1　中央ビル501</t>
    <rPh sb="0" eb="3">
      <t>トウキョウト</t>
    </rPh>
    <rPh sb="3" eb="6">
      <t>シブヤク</t>
    </rPh>
    <rPh sb="6" eb="8">
      <t>ジンナン</t>
    </rPh>
    <rPh sb="15" eb="17">
      <t>チュウオウ</t>
    </rPh>
    <phoneticPr fontId="2"/>
  </si>
  <si>
    <t>東京都中央区銀座0-4-9　銀座セントラルビル15階</t>
    <rPh sb="0" eb="3">
      <t>トウキョウト</t>
    </rPh>
    <rPh sb="3" eb="6">
      <t>チュウオウク</t>
    </rPh>
    <rPh sb="6" eb="8">
      <t>ギンザ</t>
    </rPh>
    <rPh sb="14" eb="16">
      <t>ギンザ</t>
    </rPh>
    <rPh sb="25" eb="26">
      <t>カイ</t>
    </rPh>
    <phoneticPr fontId="2"/>
  </si>
  <si>
    <t>東京都港区青山0-14-5</t>
    <rPh sb="0" eb="3">
      <t>トウキョウト</t>
    </rPh>
    <rPh sb="3" eb="5">
      <t>ミナトク</t>
    </rPh>
    <rPh sb="5" eb="7">
      <t>アオヤマ</t>
    </rPh>
    <phoneticPr fontId="2"/>
  </si>
  <si>
    <t>東京都中央区築地0-7-1　築地プラザビル4階</t>
    <rPh sb="0" eb="3">
      <t>トウキョウト</t>
    </rPh>
    <rPh sb="3" eb="6">
      <t>チュウオウク</t>
    </rPh>
    <rPh sb="6" eb="8">
      <t>ツキジ</t>
    </rPh>
    <rPh sb="14" eb="16">
      <t>ツキジ</t>
    </rPh>
    <rPh sb="22" eb="23">
      <t>カイ</t>
    </rPh>
    <phoneticPr fontId="2"/>
  </si>
  <si>
    <t>東京都中央区築地0-3-9</t>
    <rPh sb="0" eb="3">
      <t>トウキョウト</t>
    </rPh>
    <rPh sb="3" eb="6">
      <t>チュウオウク</t>
    </rPh>
    <rPh sb="6" eb="8">
      <t>ツキジ</t>
    </rPh>
    <phoneticPr fontId="2"/>
  </si>
  <si>
    <t>東京都港区東新橋0-10-3　烏森中央パークビル204</t>
    <rPh sb="0" eb="3">
      <t>トウキョウト</t>
    </rPh>
    <rPh sb="3" eb="5">
      <t>ミナトク</t>
    </rPh>
    <rPh sb="5" eb="6">
      <t>ヒガシ</t>
    </rPh>
    <rPh sb="6" eb="8">
      <t>シンバシ</t>
    </rPh>
    <rPh sb="15" eb="16">
      <t>カラス</t>
    </rPh>
    <rPh sb="16" eb="17">
      <t>モリ</t>
    </rPh>
    <rPh sb="17" eb="19">
      <t>チュウオウ</t>
    </rPh>
    <phoneticPr fontId="2"/>
  </si>
  <si>
    <t>東京都品川区大井0-8-1　南部工業ビル</t>
    <rPh sb="0" eb="3">
      <t>トウキョウト</t>
    </rPh>
    <rPh sb="3" eb="6">
      <t>シナガワク</t>
    </rPh>
    <rPh sb="6" eb="8">
      <t>オオイ</t>
    </rPh>
    <rPh sb="14" eb="16">
      <t>ナンブ</t>
    </rPh>
    <rPh sb="16" eb="18">
      <t>コウギョウ</t>
    </rPh>
    <phoneticPr fontId="2"/>
  </si>
  <si>
    <t>東京都品川区南品川0-2-5</t>
    <rPh sb="0" eb="3">
      <t>トウキョウト</t>
    </rPh>
    <rPh sb="3" eb="6">
      <t>シナガワク</t>
    </rPh>
    <rPh sb="6" eb="9">
      <t>ミナミシナガワ</t>
    </rPh>
    <phoneticPr fontId="2"/>
  </si>
  <si>
    <t>東京都港区新橋00-10-7　ＣＧＵビル</t>
    <rPh sb="0" eb="3">
      <t>トウキョウト</t>
    </rPh>
    <rPh sb="3" eb="5">
      <t>ミナトク</t>
    </rPh>
    <rPh sb="5" eb="7">
      <t>シンバシ</t>
    </rPh>
    <phoneticPr fontId="2"/>
  </si>
  <si>
    <t>東京都千代田区神田0-8-2</t>
    <rPh sb="0" eb="3">
      <t>トウキョウト</t>
    </rPh>
    <rPh sb="3" eb="7">
      <t>チヨダク</t>
    </rPh>
    <rPh sb="7" eb="9">
      <t>カンダ</t>
    </rPh>
    <phoneticPr fontId="2"/>
  </si>
  <si>
    <t>東京都中央区銀座0-4-1　プラザ201銀座ビル3階</t>
    <rPh sb="0" eb="3">
      <t>トウキョウト</t>
    </rPh>
    <rPh sb="3" eb="6">
      <t>チュウオウク</t>
    </rPh>
    <rPh sb="6" eb="8">
      <t>ギンザ</t>
    </rPh>
    <rPh sb="20" eb="22">
      <t>ギンザ</t>
    </rPh>
    <rPh sb="25" eb="26">
      <t>カイ</t>
    </rPh>
    <phoneticPr fontId="2"/>
  </si>
  <si>
    <t>東京都港区海岸0-5-11　天王洲センタービル20階</t>
    <rPh sb="0" eb="3">
      <t>トウキョウト</t>
    </rPh>
    <rPh sb="3" eb="5">
      <t>ミナトク</t>
    </rPh>
    <rPh sb="5" eb="7">
      <t>カイガン</t>
    </rPh>
    <rPh sb="14" eb="17">
      <t>テンノウズ</t>
    </rPh>
    <rPh sb="25" eb="26">
      <t>カイ</t>
    </rPh>
    <phoneticPr fontId="2"/>
  </si>
  <si>
    <t>東京都渋谷区神泉町00-4　須藤産業ビル</t>
    <rPh sb="14" eb="16">
      <t>スドウ</t>
    </rPh>
    <rPh sb="16" eb="18">
      <t>サンギョウ</t>
    </rPh>
    <phoneticPr fontId="2"/>
  </si>
  <si>
    <t>東京都目黒区中目黒0-8-7　大鳥ビル3階</t>
    <rPh sb="15" eb="17">
      <t>オオトリ</t>
    </rPh>
    <rPh sb="20" eb="21">
      <t>カイ</t>
    </rPh>
    <phoneticPr fontId="2"/>
  </si>
  <si>
    <t>03-0000-5561</t>
    <phoneticPr fontId="2"/>
  </si>
  <si>
    <t>03-0000-2314</t>
    <phoneticPr fontId="2"/>
  </si>
  <si>
    <t>03-0000-7980</t>
    <phoneticPr fontId="2"/>
  </si>
  <si>
    <t>03-0000-3121</t>
    <phoneticPr fontId="2"/>
  </si>
  <si>
    <t>03-0000-6614</t>
    <phoneticPr fontId="2"/>
  </si>
  <si>
    <t>03-0000-7821</t>
    <phoneticPr fontId="2"/>
  </si>
  <si>
    <t>03-0000-7312</t>
    <phoneticPr fontId="2"/>
  </si>
  <si>
    <t>03-0000-8901</t>
    <phoneticPr fontId="2"/>
  </si>
  <si>
    <t>03-0000-4411</t>
    <phoneticPr fontId="2"/>
  </si>
  <si>
    <t>03-0000-7841</t>
    <phoneticPr fontId="2"/>
  </si>
  <si>
    <t>03-0000-8909</t>
    <phoneticPr fontId="2"/>
  </si>
  <si>
    <t>03-0000-1122</t>
    <phoneticPr fontId="2"/>
  </si>
  <si>
    <t>03-0000-6757</t>
    <phoneticPr fontId="2"/>
  </si>
  <si>
    <t>03-0000-7901</t>
    <phoneticPr fontId="2"/>
  </si>
  <si>
    <t>03-0000-5566</t>
    <phoneticPr fontId="2"/>
  </si>
  <si>
    <t>菅原 文広</t>
    <rPh sb="0" eb="2">
      <t>スガワラ</t>
    </rPh>
    <rPh sb="3" eb="5">
      <t>アヤヒロ</t>
    </rPh>
    <phoneticPr fontId="2"/>
  </si>
  <si>
    <t>鳥山　伸介</t>
    <rPh sb="0" eb="2">
      <t>トリヤマ</t>
    </rPh>
    <rPh sb="3" eb="5">
      <t>シンスケ</t>
    </rPh>
    <phoneticPr fontId="2"/>
  </si>
  <si>
    <t>野村　真紀子</t>
    <rPh sb="0" eb="2">
      <t>ノムラ</t>
    </rPh>
    <rPh sb="3" eb="6">
      <t>マキコ</t>
    </rPh>
    <phoneticPr fontId="2"/>
  </si>
  <si>
    <t>東山　勝男</t>
    <rPh sb="0" eb="2">
      <t>ヒガシヤマ</t>
    </rPh>
    <rPh sb="3" eb="5">
      <t>カツオ</t>
    </rPh>
    <phoneticPr fontId="2"/>
  </si>
  <si>
    <t>細川　豊</t>
    <rPh sb="0" eb="2">
      <t>ホソカワ</t>
    </rPh>
    <rPh sb="3" eb="4">
      <t>ユタカ</t>
    </rPh>
    <phoneticPr fontId="2"/>
  </si>
  <si>
    <t>加川　隆俊</t>
    <rPh sb="3" eb="5">
      <t>タカトシ</t>
    </rPh>
    <phoneticPr fontId="2"/>
  </si>
  <si>
    <t>上田　孝之</t>
    <rPh sb="3" eb="5">
      <t>タカユキ</t>
    </rPh>
    <phoneticPr fontId="2"/>
  </si>
  <si>
    <t>川崎　俊夫</t>
    <rPh sb="3" eb="5">
      <t>トシオ</t>
    </rPh>
    <phoneticPr fontId="2"/>
  </si>
  <si>
    <t>出荷日</t>
    <phoneticPr fontId="2"/>
  </si>
  <si>
    <t>ICM/TV-R</t>
    <phoneticPr fontId="2"/>
  </si>
  <si>
    <t>ICM/DLX1000</t>
    <phoneticPr fontId="2"/>
  </si>
  <si>
    <t>PCケース</t>
    <phoneticPr fontId="2"/>
  </si>
  <si>
    <t>FD700-RX</t>
    <phoneticPr fontId="2"/>
  </si>
  <si>
    <t>COMPUTER Aero Stream</t>
    <phoneticPr fontId="2"/>
  </si>
  <si>
    <t>C-1000010</t>
    <phoneticPr fontId="2"/>
  </si>
  <si>
    <t>C-1000011</t>
  </si>
  <si>
    <t>C-1000012</t>
  </si>
  <si>
    <t>C-1000013</t>
  </si>
  <si>
    <t>C-1000014</t>
  </si>
  <si>
    <t>C-1000015</t>
  </si>
  <si>
    <t>C-1000016</t>
  </si>
  <si>
    <t>C-1000017</t>
  </si>
  <si>
    <t>B30J-7710E</t>
    <phoneticPr fontId="2"/>
  </si>
  <si>
    <t>B30A-9010x</t>
    <phoneticPr fontId="2"/>
  </si>
  <si>
    <t>B40J-2000E</t>
    <phoneticPr fontId="2"/>
  </si>
  <si>
    <t>B40A-3000X</t>
    <phoneticPr fontId="2"/>
  </si>
  <si>
    <t>VIDEO CARD</t>
    <phoneticPr fontId="2"/>
  </si>
  <si>
    <t>E090-1000W</t>
    <phoneticPr fontId="2"/>
  </si>
  <si>
    <t>E100-2000X</t>
    <phoneticPr fontId="2"/>
  </si>
  <si>
    <t>E200-3000W</t>
    <phoneticPr fontId="2"/>
  </si>
  <si>
    <t>E300-4000X</t>
    <phoneticPr fontId="2"/>
  </si>
  <si>
    <t>R-3000001</t>
    <phoneticPr fontId="2"/>
  </si>
  <si>
    <t>R-3000002</t>
  </si>
  <si>
    <t>R-3000003</t>
  </si>
  <si>
    <t>R-3000004</t>
  </si>
  <si>
    <t>D-4000001</t>
    <phoneticPr fontId="2"/>
  </si>
  <si>
    <t>N-1000010</t>
    <phoneticPr fontId="2"/>
  </si>
  <si>
    <t>N-1000011</t>
  </si>
  <si>
    <t>N-1000012</t>
  </si>
  <si>
    <t>N-1000013</t>
  </si>
  <si>
    <t>B30J-5704E-W11</t>
    <phoneticPr fontId="2"/>
  </si>
  <si>
    <t>B30A-5710X-R11</t>
    <phoneticPr fontId="2"/>
  </si>
  <si>
    <t>B30J-6306E-Y22</t>
    <phoneticPr fontId="2"/>
  </si>
  <si>
    <t>B30A-7700X-H55</t>
    <phoneticPr fontId="2"/>
  </si>
  <si>
    <t>部長</t>
    <rPh sb="0" eb="2">
      <t>ブチョウ</t>
    </rPh>
    <phoneticPr fontId="2"/>
  </si>
  <si>
    <t>生産管理部担当</t>
    <phoneticPr fontId="2"/>
  </si>
  <si>
    <t>生産管理部部長</t>
    <phoneticPr fontId="2"/>
  </si>
  <si>
    <t>出荷伝票</t>
    <rPh sb="0" eb="1">
      <t>デ</t>
    </rPh>
    <rPh sb="1" eb="2">
      <t>ニ</t>
    </rPh>
    <rPh sb="2" eb="3">
      <t>デン</t>
    </rPh>
    <rPh sb="3" eb="4">
      <t>ヒョウ</t>
    </rPh>
    <phoneticPr fontId="2"/>
  </si>
  <si>
    <t>届先住所</t>
    <rPh sb="0" eb="1">
      <t>トドケ</t>
    </rPh>
    <rPh sb="1" eb="2">
      <t>サキ</t>
    </rPh>
    <rPh sb="2" eb="4">
      <t>ジュウショ</t>
    </rPh>
    <phoneticPr fontId="2"/>
  </si>
  <si>
    <t>担当者名</t>
    <rPh sb="0" eb="3">
      <t>タントウシャ</t>
    </rPh>
    <rPh sb="3" eb="4">
      <t>メイ</t>
    </rPh>
    <phoneticPr fontId="2"/>
  </si>
  <si>
    <t>担当者名</t>
    <rPh sb="0" eb="2">
      <t>タントウ</t>
    </rPh>
    <rPh sb="2" eb="3">
      <t>シャ</t>
    </rPh>
    <rPh sb="3" eb="4">
      <t>メイ</t>
    </rPh>
    <phoneticPr fontId="2"/>
  </si>
  <si>
    <t>契約リスト</t>
    <rPh sb="0" eb="2">
      <t>ケイヤク</t>
    </rPh>
    <phoneticPr fontId="2"/>
  </si>
  <si>
    <t>伝票番号</t>
    <rPh sb="0" eb="2">
      <t>デンピョウ</t>
    </rPh>
    <rPh sb="2" eb="4">
      <t>バンゴウ</t>
    </rPh>
    <phoneticPr fontId="2"/>
  </si>
  <si>
    <t>合計</t>
    <rPh sb="0" eb="2">
      <t>ゴウケイ</t>
    </rPh>
    <phoneticPr fontId="2"/>
  </si>
  <si>
    <t>得意先区分</t>
    <rPh sb="0" eb="3">
      <t>トクイサキ</t>
    </rPh>
    <rPh sb="3" eb="5">
      <t>クブン</t>
    </rPh>
    <phoneticPr fontId="2"/>
  </si>
  <si>
    <t>担当者</t>
    <rPh sb="0" eb="2">
      <t>タントウ</t>
    </rPh>
    <rPh sb="2" eb="3">
      <t>モノ</t>
    </rPh>
    <phoneticPr fontId="2"/>
  </si>
  <si>
    <t>BP2016100</t>
  </si>
  <si>
    <t>BP2016101</t>
  </si>
  <si>
    <t>BP2016102</t>
  </si>
  <si>
    <t>BP2016103</t>
  </si>
  <si>
    <t>BP2016104</t>
  </si>
  <si>
    <t>BP2016105</t>
  </si>
  <si>
    <t>BP2016106</t>
  </si>
  <si>
    <t>BP2016107</t>
  </si>
  <si>
    <t>BP2016108</t>
  </si>
  <si>
    <t>BP2016109</t>
  </si>
  <si>
    <t>BP2016110</t>
  </si>
  <si>
    <t>BP2016111</t>
  </si>
  <si>
    <t>BP2016112</t>
  </si>
  <si>
    <t>BP2016113</t>
  </si>
  <si>
    <t>BP2016114</t>
  </si>
  <si>
    <t>BP2016115</t>
  </si>
  <si>
    <t>BP2016116</t>
  </si>
  <si>
    <t>BP2016117</t>
  </si>
  <si>
    <t>BP2016118</t>
  </si>
  <si>
    <t>BP2016119</t>
  </si>
  <si>
    <t>BP2016120</t>
  </si>
  <si>
    <t>BP2016121</t>
  </si>
  <si>
    <t>BP2016122</t>
  </si>
  <si>
    <t>BP2016123</t>
  </si>
  <si>
    <t>BP2016124</t>
  </si>
  <si>
    <t>BP2016102</t>
    <phoneticPr fontId="2"/>
  </si>
  <si>
    <t>型番</t>
    <rPh sb="0" eb="2">
      <t>カタバン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</si>
</sst>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[$-F800]dddd\,\ mmmm\ dd\,\ yyyy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游ゴシック"/>
      <family val="3"/>
      <charset val="128"/>
    </font>
    <font>
      <sz val="11"/>
      <name val="游ゴシック"/>
      <family val="3"/>
      <charset val="128"/>
    </font>
    <font>
      <b/>
      <sz val="11"/>
      <color indexed="62"/>
      <name val="游ゴシック"/>
      <family val="3"/>
      <charset val="128"/>
    </font>
    <font>
      <sz val="8"/>
      <name val="游ゴシック"/>
      <family val="3"/>
      <charset val="128"/>
    </font>
    <font>
      <sz val="14"/>
      <name val="游ゴシック"/>
      <family val="3"/>
      <charset val="128"/>
    </font>
    <font>
      <sz val="16"/>
      <name val="游ゴシック"/>
      <family val="3"/>
      <charset val="128"/>
    </font>
    <font>
      <sz val="12"/>
      <name val="游ゴシック"/>
      <family val="3"/>
      <charset val="128"/>
    </font>
    <font>
      <b/>
      <sz val="28"/>
      <color rgb="FFC00000"/>
      <name val="游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6" fontId="1" fillId="0" borderId="0" applyFont="0" applyFill="0" applyBorder="0" applyAlignment="0" applyProtection="0"/>
  </cellStyleXfs>
  <cellXfs count="65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6" fontId="4" fillId="0" borderId="0" xfId="1" applyFont="1" applyBorder="1" applyAlignment="1" applyProtection="1">
      <alignment horizontal="right"/>
    </xf>
    <xf numFmtId="6" fontId="4" fillId="0" borderId="0" xfId="1" applyFont="1" applyFill="1" applyBorder="1" applyAlignment="1" applyProtection="1">
      <alignment horizontal="right"/>
    </xf>
    <xf numFmtId="0" fontId="4" fillId="0" borderId="13" xfId="0" applyFont="1" applyBorder="1" applyAlignment="1">
      <alignment horizontal="left"/>
    </xf>
    <xf numFmtId="0" fontId="4" fillId="0" borderId="13" xfId="0" applyFont="1" applyBorder="1"/>
    <xf numFmtId="6" fontId="4" fillId="0" borderId="13" xfId="1" applyFont="1" applyBorder="1" applyAlignment="1" applyProtection="1">
      <alignment horizontal="right"/>
    </xf>
    <xf numFmtId="0" fontId="5" fillId="0" borderId="0" xfId="0" applyFont="1"/>
    <xf numFmtId="0" fontId="3" fillId="2" borderId="3" xfId="0" applyFont="1" applyFill="1" applyBorder="1" applyAlignment="1">
      <alignment horizontal="center"/>
    </xf>
    <xf numFmtId="0" fontId="4" fillId="0" borderId="0" xfId="0" applyFont="1" applyAlignment="1">
      <alignment vertical="center" shrinkToFit="1"/>
    </xf>
    <xf numFmtId="0" fontId="3" fillId="3" borderId="3" xfId="0" applyFont="1" applyFill="1" applyBorder="1" applyAlignment="1">
      <alignment horizontal="center"/>
    </xf>
    <xf numFmtId="0" fontId="7" fillId="0" borderId="6" xfId="0" applyFont="1" applyBorder="1" applyAlignment="1">
      <alignment horizontal="left" vertical="center"/>
    </xf>
    <xf numFmtId="0" fontId="3" fillId="4" borderId="3" xfId="0" applyFont="1" applyFill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4" fillId="0" borderId="25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8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0" xfId="0" applyFont="1" applyBorder="1" applyAlignment="1">
      <alignment vertical="center"/>
    </xf>
    <xf numFmtId="0" fontId="7" fillId="0" borderId="11" xfId="0" applyFont="1" applyBorder="1" applyAlignment="1">
      <alignment horizontal="right" vertical="center"/>
    </xf>
    <xf numFmtId="6" fontId="9" fillId="0" borderId="11" xfId="1" applyFont="1" applyFill="1" applyBorder="1" applyAlignment="1" applyProtection="1">
      <alignment horizontal="right" vertical="center"/>
    </xf>
    <xf numFmtId="176" fontId="9" fillId="0" borderId="6" xfId="0" applyNumberFormat="1" applyFont="1" applyBorder="1" applyAlignment="1">
      <alignment vertical="center"/>
    </xf>
    <xf numFmtId="0" fontId="7" fillId="4" borderId="29" xfId="0" applyFont="1" applyFill="1" applyBorder="1" applyAlignment="1" applyProtection="1">
      <alignment horizontal="right" vertical="center"/>
      <protection locked="0"/>
    </xf>
    <xf numFmtId="0" fontId="4" fillId="0" borderId="8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7" fillId="4" borderId="14" xfId="0" applyFont="1" applyFill="1" applyBorder="1" applyAlignment="1" applyProtection="1">
      <alignment vertical="center"/>
      <protection locked="0"/>
    </xf>
    <xf numFmtId="0" fontId="7" fillId="4" borderId="16" xfId="0" applyFont="1" applyFill="1" applyBorder="1" applyAlignment="1" applyProtection="1">
      <alignment vertical="center"/>
      <protection locked="0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28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0" fontId="4" fillId="0" borderId="30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6" fontId="9" fillId="0" borderId="15" xfId="1" applyFont="1" applyFill="1" applyBorder="1" applyAlignment="1" applyProtection="1">
      <alignment horizontal="right" vertical="center"/>
    </xf>
    <xf numFmtId="6" fontId="9" fillId="0" borderId="26" xfId="1" applyFont="1" applyFill="1" applyBorder="1" applyAlignment="1" applyProtection="1">
      <alignment horizontal="right" vertical="center"/>
    </xf>
    <xf numFmtId="0" fontId="9" fillId="0" borderId="23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24" xfId="0" applyFont="1" applyBorder="1" applyAlignment="1">
      <alignment vertical="center"/>
    </xf>
    <xf numFmtId="0" fontId="4" fillId="0" borderId="8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4" borderId="17" xfId="0" applyFont="1" applyFill="1" applyBorder="1" applyAlignment="1" applyProtection="1">
      <alignment horizontal="left" vertical="center"/>
      <protection locked="0"/>
    </xf>
    <xf numFmtId="0" fontId="4" fillId="4" borderId="18" xfId="0" applyFont="1" applyFill="1" applyBorder="1" applyAlignment="1" applyProtection="1">
      <alignment horizontal="left" vertical="center"/>
      <protection locked="0"/>
    </xf>
    <xf numFmtId="0" fontId="4" fillId="4" borderId="21" xfId="0" applyFont="1" applyFill="1" applyBorder="1" applyAlignment="1" applyProtection="1">
      <alignment horizontal="left" vertical="center"/>
      <protection locked="0"/>
    </xf>
    <xf numFmtId="0" fontId="4" fillId="4" borderId="19" xfId="0" applyFont="1" applyFill="1" applyBorder="1" applyAlignment="1" applyProtection="1">
      <alignment horizontal="left" vertical="center"/>
      <protection locked="0"/>
    </xf>
    <xf numFmtId="0" fontId="4" fillId="4" borderId="0" xfId="0" applyFont="1" applyFill="1" applyAlignment="1" applyProtection="1">
      <alignment horizontal="left" vertical="center"/>
      <protection locked="0"/>
    </xf>
    <xf numFmtId="0" fontId="4" fillId="4" borderId="22" xfId="0" applyFont="1" applyFill="1" applyBorder="1" applyAlignment="1" applyProtection="1">
      <alignment horizontal="left" vertical="center"/>
      <protection locked="0"/>
    </xf>
    <xf numFmtId="0" fontId="4" fillId="4" borderId="20" xfId="0" applyFont="1" applyFill="1" applyBorder="1" applyAlignment="1" applyProtection="1">
      <alignment horizontal="left" vertical="center"/>
      <protection locked="0"/>
    </xf>
    <xf numFmtId="0" fontId="4" fillId="4" borderId="13" xfId="0" applyFont="1" applyFill="1" applyBorder="1" applyAlignment="1" applyProtection="1">
      <alignment horizontal="left" vertical="center"/>
      <protection locked="0"/>
    </xf>
    <xf numFmtId="0" fontId="4" fillId="4" borderId="24" xfId="0" applyFont="1" applyFill="1" applyBorder="1" applyAlignment="1" applyProtection="1">
      <alignment horizontal="left" vertical="center"/>
      <protection locked="0"/>
    </xf>
    <xf numFmtId="0" fontId="7" fillId="0" borderId="14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7" fillId="0" borderId="26" xfId="0" applyFont="1" applyBorder="1" applyAlignment="1">
      <alignment horizontal="left" vertical="center"/>
    </xf>
    <xf numFmtId="0" fontId="4" fillId="0" borderId="12" xfId="0" applyFont="1" applyBorder="1" applyAlignment="1">
      <alignment vertical="center"/>
    </xf>
    <xf numFmtId="0" fontId="4" fillId="0" borderId="2" xfId="0" applyFont="1" applyBorder="1" applyAlignment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19"/>
  <sheetViews>
    <sheetView showGridLines="0" tabSelected="1" zoomScale="80" zoomScaleNormal="80" zoomScalePageLayoutView="80" workbookViewId="0"/>
  </sheetViews>
  <sheetFormatPr defaultColWidth="8.875" defaultRowHeight="18.75" x14ac:dyDescent="0.4"/>
  <cols>
    <col min="1" max="1" width="2.625" style="2" customWidth="1"/>
    <col min="2" max="2" width="17" style="2" bestFit="1" customWidth="1"/>
    <col min="3" max="3" width="16.625" style="2" customWidth="1"/>
    <col min="4" max="4" width="20.375" style="2" customWidth="1"/>
    <col min="5" max="5" width="18.875" style="2" customWidth="1"/>
    <col min="6" max="6" width="16.375" style="2" customWidth="1"/>
    <col min="7" max="7" width="3" style="2" customWidth="1"/>
    <col min="8" max="11" width="11.375" style="2" customWidth="1"/>
    <col min="12" max="12" width="2.625" style="2" customWidth="1"/>
    <col min="13" max="16384" width="8.875" style="2"/>
  </cols>
  <sheetData>
    <row r="1" spans="2:11" ht="36" customHeight="1" x14ac:dyDescent="0.4">
      <c r="B1" s="30" t="s">
        <v>142</v>
      </c>
      <c r="C1" s="30"/>
      <c r="D1" s="30"/>
      <c r="E1" s="30"/>
      <c r="F1" s="30"/>
    </row>
    <row r="2" spans="2:11" ht="19.5" thickBot="1" x14ac:dyDescent="0.45">
      <c r="H2" s="15" t="s">
        <v>141</v>
      </c>
      <c r="I2" s="15" t="s">
        <v>140</v>
      </c>
      <c r="J2" s="15" t="s">
        <v>139</v>
      </c>
      <c r="K2" s="15" t="s">
        <v>2</v>
      </c>
    </row>
    <row r="3" spans="2:11" ht="18.75" customHeight="1" x14ac:dyDescent="0.4">
      <c r="B3" s="27" t="s">
        <v>20</v>
      </c>
      <c r="C3" s="28"/>
      <c r="D3" s="28"/>
      <c r="E3" s="28"/>
      <c r="F3" s="16" t="s">
        <v>147</v>
      </c>
      <c r="H3" s="38"/>
      <c r="I3" s="38"/>
      <c r="J3" s="38"/>
      <c r="K3" s="38"/>
    </row>
    <row r="4" spans="2:11" ht="30" customHeight="1" thickBot="1" x14ac:dyDescent="0.45">
      <c r="B4" s="31" t="s">
        <v>176</v>
      </c>
      <c r="C4" s="32"/>
      <c r="D4" s="32"/>
      <c r="E4" s="32"/>
      <c r="F4" s="26"/>
      <c r="H4" s="39"/>
      <c r="I4" s="39"/>
      <c r="J4" s="39"/>
      <c r="K4" s="39"/>
    </row>
    <row r="5" spans="2:11" x14ac:dyDescent="0.4">
      <c r="B5" s="17" t="s">
        <v>61</v>
      </c>
      <c r="C5" s="33" t="s">
        <v>0</v>
      </c>
      <c r="D5" s="34"/>
      <c r="E5" s="34"/>
      <c r="F5" s="35"/>
      <c r="H5" s="40"/>
      <c r="I5" s="40"/>
      <c r="J5" s="40"/>
      <c r="K5" s="40"/>
    </row>
    <row r="6" spans="2:11" ht="30" customHeight="1" thickBot="1" x14ac:dyDescent="0.45">
      <c r="B6" s="18">
        <f>_xlfn.XLOOKUP(B4,問題37契約リスト!A4:A28,問題37契約リスト!C4:C28,"")</f>
        <v>1001</v>
      </c>
      <c r="C6" s="36" t="str">
        <f>_xlfn.XLOOKUP(B6,問題37得意先リスト!A4:A18,問題37得意先リスト!E4:E18,"")</f>
        <v>ＳＷＵ商事 株式会社</v>
      </c>
      <c r="D6" s="37"/>
      <c r="E6" s="37"/>
      <c r="F6" s="19" t="s">
        <v>19</v>
      </c>
    </row>
    <row r="7" spans="2:11" ht="19.5" customHeight="1" x14ac:dyDescent="0.4">
      <c r="B7" s="27" t="s">
        <v>143</v>
      </c>
      <c r="C7" s="28"/>
      <c r="D7" s="28"/>
      <c r="E7" s="28"/>
      <c r="F7" s="28"/>
      <c r="G7" s="28"/>
      <c r="H7" s="28"/>
      <c r="I7" s="28"/>
      <c r="J7" s="28"/>
      <c r="K7" s="29"/>
    </row>
    <row r="8" spans="2:11" ht="30" customHeight="1" thickBot="1" x14ac:dyDescent="0.45">
      <c r="B8" s="57" t="str">
        <f>_xlfn.XLOOKUP(B6,問題37得意先リスト!A4:A18,問題37得意先リスト!C4:C18,"")</f>
        <v>東京都千代田区外神田0-1-2 　外神田ビル2階</v>
      </c>
      <c r="C8" s="58"/>
      <c r="D8" s="58"/>
      <c r="E8" s="58"/>
      <c r="F8" s="58"/>
      <c r="G8" s="58"/>
      <c r="H8" s="58"/>
      <c r="I8" s="58"/>
      <c r="J8" s="58"/>
      <c r="K8" s="59"/>
    </row>
    <row r="9" spans="2:11" s="20" customFormat="1" x14ac:dyDescent="0.15">
      <c r="B9" s="21" t="s">
        <v>62</v>
      </c>
      <c r="C9" s="33" t="s">
        <v>26</v>
      </c>
      <c r="D9" s="34"/>
      <c r="E9" s="60"/>
      <c r="F9" s="33" t="s">
        <v>177</v>
      </c>
      <c r="G9" s="34"/>
      <c r="H9" s="34"/>
      <c r="I9" s="34"/>
      <c r="J9" s="34"/>
      <c r="K9" s="47"/>
    </row>
    <row r="10" spans="2:11" ht="30" customHeight="1" thickBot="1" x14ac:dyDescent="0.45">
      <c r="B10" s="13" t="str">
        <f>_xlfn.XLOOKUP(B4,問題37契約リスト!A4:A28,問題37契約リスト!E4:E28,"")</f>
        <v>N-1000012</v>
      </c>
      <c r="C10" s="61" t="str">
        <f>_xlfn.XLOOKUP(B10,問題37製品リスト!A4:A20,問題37製品リスト!B4:B20,"")</f>
        <v>PCケース</v>
      </c>
      <c r="D10" s="58"/>
      <c r="E10" s="62"/>
      <c r="F10" s="61" t="str">
        <f>_xlfn.XLOOKUP(B10,問題37製品リスト!A4:A20,問題37製品リスト!C4:C20,"")</f>
        <v>PCMT/TV-R</v>
      </c>
      <c r="G10" s="58"/>
      <c r="H10" s="58"/>
      <c r="I10" s="58"/>
      <c r="J10" s="58"/>
      <c r="K10" s="59"/>
    </row>
    <row r="11" spans="2:11" x14ac:dyDescent="0.4">
      <c r="B11" s="21" t="s">
        <v>103</v>
      </c>
      <c r="C11" s="22" t="s">
        <v>63</v>
      </c>
      <c r="D11" s="22" t="s">
        <v>21</v>
      </c>
      <c r="E11" s="28" t="s">
        <v>148</v>
      </c>
      <c r="F11" s="63"/>
      <c r="G11" s="64" t="s">
        <v>145</v>
      </c>
      <c r="H11" s="28"/>
      <c r="I11" s="28"/>
      <c r="J11" s="28"/>
      <c r="K11" s="29"/>
    </row>
    <row r="12" spans="2:11" ht="30" customHeight="1" thickBot="1" x14ac:dyDescent="0.45">
      <c r="B12" s="25">
        <f ca="1">IF(B4="","",TODAY())</f>
        <v>44982</v>
      </c>
      <c r="C12" s="23">
        <f>_xlfn.XLOOKUP(B4,問題37契約リスト!A4:A28,問題37契約リスト!H4:H28,"")</f>
        <v>3</v>
      </c>
      <c r="D12" s="24">
        <f>_xlfn.XLOOKUP(B10,問題37製品リスト!A4:A20,問題37製品リスト!D4:D20,"")</f>
        <v>7241</v>
      </c>
      <c r="E12" s="41">
        <f>IF(OR(C12="",D12=""),"",C12*D12)</f>
        <v>21723</v>
      </c>
      <c r="F12" s="42"/>
      <c r="G12" s="43" t="str">
        <f>_xlfn.XLOOKUP(B4,問題37契約リスト!A4:A28,問題37契約リスト!B4:B28,"")</f>
        <v>菅原 文広</v>
      </c>
      <c r="H12" s="44"/>
      <c r="I12" s="44"/>
      <c r="J12" s="44"/>
      <c r="K12" s="45"/>
    </row>
    <row r="13" spans="2:11" x14ac:dyDescent="0.4">
      <c r="B13" s="46" t="s">
        <v>64</v>
      </c>
      <c r="C13" s="34"/>
      <c r="D13" s="34"/>
      <c r="E13" s="34"/>
      <c r="F13" s="34"/>
      <c r="G13" s="34"/>
      <c r="H13" s="34"/>
      <c r="I13" s="34"/>
      <c r="J13" s="34"/>
      <c r="K13" s="47"/>
    </row>
    <row r="14" spans="2:11" ht="15" customHeight="1" x14ac:dyDescent="0.4">
      <c r="B14" s="48"/>
      <c r="C14" s="49"/>
      <c r="D14" s="49"/>
      <c r="E14" s="49"/>
      <c r="F14" s="49"/>
      <c r="G14" s="49"/>
      <c r="H14" s="49"/>
      <c r="I14" s="49"/>
      <c r="J14" s="49"/>
      <c r="K14" s="50"/>
    </row>
    <row r="15" spans="2:11" ht="15" customHeight="1" x14ac:dyDescent="0.4">
      <c r="B15" s="51"/>
      <c r="C15" s="52"/>
      <c r="D15" s="52"/>
      <c r="E15" s="52"/>
      <c r="F15" s="52"/>
      <c r="G15" s="52"/>
      <c r="H15" s="52"/>
      <c r="I15" s="52"/>
      <c r="J15" s="52"/>
      <c r="K15" s="53"/>
    </row>
    <row r="16" spans="2:11" x14ac:dyDescent="0.4">
      <c r="B16" s="51"/>
      <c r="C16" s="52"/>
      <c r="D16" s="52"/>
      <c r="E16" s="52"/>
      <c r="F16" s="52"/>
      <c r="G16" s="52"/>
      <c r="H16" s="52"/>
      <c r="I16" s="52"/>
      <c r="J16" s="52"/>
      <c r="K16" s="53"/>
    </row>
    <row r="17" spans="2:11" ht="27" customHeight="1" x14ac:dyDescent="0.4">
      <c r="B17" s="51"/>
      <c r="C17" s="52"/>
      <c r="D17" s="52"/>
      <c r="E17" s="52"/>
      <c r="F17" s="52"/>
      <c r="G17" s="52"/>
      <c r="H17" s="52"/>
      <c r="I17" s="52"/>
      <c r="J17" s="52"/>
      <c r="K17" s="53"/>
    </row>
    <row r="18" spans="2:11" ht="27" customHeight="1" x14ac:dyDescent="0.4">
      <c r="B18" s="51"/>
      <c r="C18" s="52"/>
      <c r="D18" s="52"/>
      <c r="E18" s="52"/>
      <c r="F18" s="52"/>
      <c r="G18" s="52"/>
      <c r="H18" s="52"/>
      <c r="I18" s="52"/>
      <c r="J18" s="52"/>
      <c r="K18" s="53"/>
    </row>
    <row r="19" spans="2:11" ht="27" customHeight="1" thickBot="1" x14ac:dyDescent="0.45">
      <c r="B19" s="54"/>
      <c r="C19" s="55"/>
      <c r="D19" s="55"/>
      <c r="E19" s="55"/>
      <c r="F19" s="55"/>
      <c r="G19" s="55"/>
      <c r="H19" s="55"/>
      <c r="I19" s="55"/>
      <c r="J19" s="55"/>
      <c r="K19" s="56"/>
    </row>
  </sheetData>
  <sheetProtection sheet="1" objects="1" scenarios="1"/>
  <mergeCells count="21">
    <mergeCell ref="E12:F12"/>
    <mergeCell ref="G12:K12"/>
    <mergeCell ref="B13:K13"/>
    <mergeCell ref="B14:K19"/>
    <mergeCell ref="B8:K8"/>
    <mergeCell ref="C9:E9"/>
    <mergeCell ref="F9:K9"/>
    <mergeCell ref="C10:E10"/>
    <mergeCell ref="F10:K10"/>
    <mergeCell ref="E11:F11"/>
    <mergeCell ref="G11:K11"/>
    <mergeCell ref="B7:K7"/>
    <mergeCell ref="B1:F1"/>
    <mergeCell ref="B3:E3"/>
    <mergeCell ref="B4:E4"/>
    <mergeCell ref="C5:F5"/>
    <mergeCell ref="C6:E6"/>
    <mergeCell ref="H3:H5"/>
    <mergeCell ref="I3:I5"/>
    <mergeCell ref="J3:J5"/>
    <mergeCell ref="K3:K5"/>
  </mergeCells>
  <phoneticPr fontId="2"/>
  <dataValidations count="2">
    <dataValidation operator="greaterThanOrEqual" allowBlank="1" showInputMessage="1" showErrorMessage="1" sqref="C12" xr:uid="{00000000-0002-0000-0000-000000000000}"/>
    <dataValidation imeMode="off" allowBlank="1" showInputMessage="1" showErrorMessage="1" sqref="B4" xr:uid="{00000000-0002-0000-0000-000001000000}"/>
  </dataValidations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99" orientation="landscape" horizontalDpi="300" vertic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8"/>
  <sheetViews>
    <sheetView workbookViewId="0"/>
  </sheetViews>
  <sheetFormatPr defaultColWidth="8.875" defaultRowHeight="18.75" x14ac:dyDescent="0.4"/>
  <cols>
    <col min="1" max="1" width="11.25" style="2" bestFit="1" customWidth="1"/>
    <col min="2" max="2" width="13" style="2" bestFit="1" customWidth="1"/>
    <col min="3" max="3" width="11.25" style="2" bestFit="1" customWidth="1"/>
    <col min="4" max="4" width="25.5" style="2" bestFit="1" customWidth="1"/>
    <col min="5" max="5" width="10.875" style="2" bestFit="1" customWidth="1"/>
    <col min="6" max="6" width="24.25" style="2" bestFit="1" customWidth="1"/>
    <col min="7" max="7" width="17.125" style="2" bestFit="1" customWidth="1"/>
    <col min="8" max="8" width="5.5" style="2" bestFit="1" customWidth="1"/>
    <col min="9" max="9" width="8.875" style="2"/>
    <col min="10" max="13" width="9" style="2" customWidth="1"/>
    <col min="14" max="16384" width="8.875" style="2"/>
  </cols>
  <sheetData>
    <row r="1" spans="1:13" x14ac:dyDescent="0.4">
      <c r="A1" s="1" t="s">
        <v>146</v>
      </c>
    </row>
    <row r="2" spans="1:13" ht="8.25" customHeight="1" thickBot="1" x14ac:dyDescent="0.45"/>
    <row r="3" spans="1:13" x14ac:dyDescent="0.4">
      <c r="A3" s="12" t="s">
        <v>20</v>
      </c>
      <c r="B3" s="12" t="s">
        <v>144</v>
      </c>
      <c r="C3" s="12" t="s">
        <v>61</v>
      </c>
      <c r="D3" s="12" t="s">
        <v>27</v>
      </c>
      <c r="E3" s="12" t="s">
        <v>62</v>
      </c>
      <c r="F3" s="12" t="s">
        <v>57</v>
      </c>
      <c r="G3" s="12" t="s">
        <v>177</v>
      </c>
      <c r="H3" s="12" t="s">
        <v>63</v>
      </c>
      <c r="J3" s="3"/>
      <c r="K3" s="3"/>
      <c r="M3" s="4"/>
    </row>
    <row r="4" spans="1:13" x14ac:dyDescent="0.4">
      <c r="A4" s="2" t="s">
        <v>151</v>
      </c>
      <c r="B4" s="2" t="s">
        <v>95</v>
      </c>
      <c r="C4" s="2">
        <v>1015</v>
      </c>
      <c r="D4" s="2" t="str">
        <f>VLOOKUP(C4,問題37得意先リスト!$A$3:$G$18,5,FALSE)</f>
        <v>株式会社　JAFCO商事</v>
      </c>
      <c r="E4" s="3" t="s">
        <v>109</v>
      </c>
      <c r="F4" s="2" t="str">
        <f>IF(E4="","",VLOOKUP(E4,問題37製品リスト!$A$4:$D$20,2,FALSE))</f>
        <v>COMPUTER Aero Stream</v>
      </c>
      <c r="G4" s="2" t="str">
        <f>IF(E4="","",VLOOKUP(E4,問題37製品リスト!$A$4:$D$20,3,FALSE) )</f>
        <v>B30J-5704E-W11</v>
      </c>
      <c r="H4" s="2">
        <v>1</v>
      </c>
      <c r="J4" s="3"/>
      <c r="K4" s="3"/>
      <c r="M4" s="4"/>
    </row>
    <row r="5" spans="1:13" x14ac:dyDescent="0.4">
      <c r="A5" s="2" t="s">
        <v>152</v>
      </c>
      <c r="B5" s="2" t="s">
        <v>95</v>
      </c>
      <c r="C5" s="2">
        <v>1009</v>
      </c>
      <c r="D5" s="2" t="str">
        <f>VLOOKUP(C5,問題37得意先リスト!$A$3:$G$18,5,FALSE)</f>
        <v>株式会社　根本緑地</v>
      </c>
      <c r="E5" s="3" t="s">
        <v>127</v>
      </c>
      <c r="F5" s="2" t="str">
        <f>IF(E5="","",VLOOKUP(E5,問題37製品リスト!$A$4:$D$20,2,FALSE))</f>
        <v>VIDEO CARD</v>
      </c>
      <c r="G5" s="2" t="str">
        <f>IF(E5="","",VLOOKUP(E5,問題37製品リスト!$A$4:$D$20,3,FALSE) )</f>
        <v>E100-2000X</v>
      </c>
      <c r="H5" s="2">
        <v>5</v>
      </c>
      <c r="J5" s="3"/>
      <c r="K5" s="3"/>
      <c r="M5" s="4"/>
    </row>
    <row r="6" spans="1:13" x14ac:dyDescent="0.4">
      <c r="A6" s="2" t="s">
        <v>153</v>
      </c>
      <c r="B6" s="2" t="s">
        <v>95</v>
      </c>
      <c r="C6" s="2">
        <v>1001</v>
      </c>
      <c r="D6" s="2" t="str">
        <f>VLOOKUP(C6,問題37得意先リスト!$A$3:$G$18,5,FALSE)</f>
        <v>ＳＷＵ商事 株式会社</v>
      </c>
      <c r="E6" s="3" t="s">
        <v>133</v>
      </c>
      <c r="F6" s="2" t="str">
        <f>IF(E6="","",VLOOKUP(E6,問題37製品リスト!$A$4:$D$20,2,FALSE))</f>
        <v>PCケース</v>
      </c>
      <c r="G6" s="2" t="str">
        <f>IF(E6="","",VLOOKUP(E6,問題37製品リスト!$A$4:$D$20,3,FALSE) )</f>
        <v>PCMT/TV-R</v>
      </c>
      <c r="H6" s="2">
        <v>3</v>
      </c>
      <c r="J6" s="3"/>
      <c r="K6" s="3"/>
      <c r="M6" s="4"/>
    </row>
    <row r="7" spans="1:13" x14ac:dyDescent="0.4">
      <c r="A7" s="2" t="s">
        <v>154</v>
      </c>
      <c r="B7" s="2" t="s">
        <v>96</v>
      </c>
      <c r="C7" s="2">
        <v>1004</v>
      </c>
      <c r="D7" s="2" t="str">
        <f>VLOOKUP(C7,問題37得意先リスト!$A$3:$G$18,5,FALSE)</f>
        <v>マックス電業　株式会社</v>
      </c>
      <c r="E7" s="3" t="s">
        <v>112</v>
      </c>
      <c r="F7" s="2" t="str">
        <f>IF(E7="","",VLOOKUP(E7,問題37製品リスト!$A$4:$D$20,2,FALSE))</f>
        <v>COMPUTER Aero Stream</v>
      </c>
      <c r="G7" s="2" t="str">
        <f>IF(E7="","",VLOOKUP(E7,問題37製品リスト!$A$4:$D$20,3,FALSE) )</f>
        <v>B30A-7700X-H55</v>
      </c>
      <c r="H7" s="2">
        <v>1</v>
      </c>
      <c r="J7" s="3"/>
      <c r="K7" s="3"/>
      <c r="M7" s="4"/>
    </row>
    <row r="8" spans="1:13" x14ac:dyDescent="0.4">
      <c r="A8" s="2" t="s">
        <v>155</v>
      </c>
      <c r="B8" s="2" t="s">
        <v>96</v>
      </c>
      <c r="C8" s="2">
        <v>1008</v>
      </c>
      <c r="D8" s="2" t="str">
        <f>VLOOKUP(C8,問題37得意先リスト!$A$3:$G$18,5,FALSE)</f>
        <v>南武工業　株式会社</v>
      </c>
      <c r="E8" s="3" t="s">
        <v>113</v>
      </c>
      <c r="F8" s="2" t="str">
        <f>IF(E8="","",VLOOKUP(E8,問題37製品リスト!$A$4:$D$20,2,FALSE))</f>
        <v>COMPUTER Aero Stream</v>
      </c>
      <c r="G8" s="2" t="str">
        <f>IF(E8="","",VLOOKUP(E8,問題37製品リスト!$A$4:$D$20,3,FALSE) )</f>
        <v>B30J-7710E</v>
      </c>
      <c r="H8" s="2">
        <v>1</v>
      </c>
      <c r="J8" s="3"/>
      <c r="K8" s="3"/>
      <c r="M8" s="4"/>
    </row>
    <row r="9" spans="1:13" x14ac:dyDescent="0.4">
      <c r="A9" s="2" t="s">
        <v>156</v>
      </c>
      <c r="B9" s="2" t="s">
        <v>96</v>
      </c>
      <c r="C9" s="2">
        <v>1012</v>
      </c>
      <c r="D9" s="2" t="str">
        <f>VLOOKUP(C9,問題37得意先リスト!$A$3:$G$18,5,FALSE)</f>
        <v>下田興産　株式会社</v>
      </c>
      <c r="E9" s="3" t="s">
        <v>132</v>
      </c>
      <c r="F9" s="2" t="str">
        <f>IF(E9="","",VLOOKUP(E9,問題37製品リスト!$A$4:$D$20,2,FALSE))</f>
        <v>PCケース</v>
      </c>
      <c r="G9" s="2" t="str">
        <f>IF(E9="","",VLOOKUP(E9,問題37製品リスト!$A$4:$D$20,3,FALSE) )</f>
        <v>ICM/DLX1000</v>
      </c>
      <c r="H9" s="2">
        <v>2</v>
      </c>
      <c r="J9" s="3"/>
      <c r="K9" s="3"/>
      <c r="M9" s="4"/>
    </row>
    <row r="10" spans="1:13" x14ac:dyDescent="0.4">
      <c r="A10" s="2" t="s">
        <v>157</v>
      </c>
      <c r="B10" s="2" t="s">
        <v>96</v>
      </c>
      <c r="C10" s="2">
        <v>1002</v>
      </c>
      <c r="D10" s="2" t="str">
        <f>VLOOKUP(C10,問題37得意先リスト!$A$3:$G$18,5,FALSE)</f>
        <v>武山機器　株式会社</v>
      </c>
      <c r="E10" s="3" t="s">
        <v>113</v>
      </c>
      <c r="F10" s="2" t="str">
        <f>IF(E10="","",VLOOKUP(E10,問題37製品リスト!$A$4:$D$20,2,FALSE))</f>
        <v>COMPUTER Aero Stream</v>
      </c>
      <c r="G10" s="2" t="str">
        <f>IF(E10="","",VLOOKUP(E10,問題37製品リスト!$A$4:$D$20,3,FALSE) )</f>
        <v>B30J-7710E</v>
      </c>
      <c r="H10" s="2">
        <v>1</v>
      </c>
      <c r="J10" s="3"/>
      <c r="K10" s="3"/>
      <c r="M10" s="4"/>
    </row>
    <row r="11" spans="1:13" x14ac:dyDescent="0.4">
      <c r="A11" s="2" t="s">
        <v>158</v>
      </c>
      <c r="B11" s="2" t="s">
        <v>97</v>
      </c>
      <c r="C11" s="2">
        <v>1004</v>
      </c>
      <c r="D11" s="2" t="str">
        <f>VLOOKUP(C11,問題37得意先リスト!$A$3:$G$18,5,FALSE)</f>
        <v>マックス電業　株式会社</v>
      </c>
      <c r="E11" s="3" t="s">
        <v>116</v>
      </c>
      <c r="F11" s="2" t="str">
        <f>IF(E11="","",VLOOKUP(E11,問題37製品リスト!$A$4:$D$20,2,FALSE))</f>
        <v>COMPUTER Aero Stream</v>
      </c>
      <c r="G11" s="2" t="str">
        <f>IF(E11="","",VLOOKUP(E11,問題37製品リスト!$A$4:$D$20,3,FALSE) )</f>
        <v>B40A-3000X</v>
      </c>
      <c r="H11" s="2">
        <v>1</v>
      </c>
      <c r="J11" s="3"/>
      <c r="K11" s="3"/>
      <c r="M11" s="4"/>
    </row>
    <row r="12" spans="1:13" x14ac:dyDescent="0.4">
      <c r="A12" s="2" t="s">
        <v>159</v>
      </c>
      <c r="B12" s="2" t="s">
        <v>97</v>
      </c>
      <c r="C12" s="2">
        <v>1006</v>
      </c>
      <c r="D12" s="2" t="str">
        <f>VLOOKUP(C12,問題37得意先リスト!$A$3:$G$18,5,FALSE)</f>
        <v>株式会社　仙波商会</v>
      </c>
      <c r="E12" s="3" t="s">
        <v>126</v>
      </c>
      <c r="F12" s="2" t="str">
        <f>IF(E12="","",VLOOKUP(E12,問題37製品リスト!$A$4:$D$20,2,FALSE))</f>
        <v>VIDEO CARD</v>
      </c>
      <c r="G12" s="2" t="str">
        <f>IF(E12="","",VLOOKUP(E12,問題37製品リスト!$A$4:$D$20,3,FALSE) )</f>
        <v>E090-1000W</v>
      </c>
      <c r="H12" s="2">
        <v>7</v>
      </c>
      <c r="J12" s="3"/>
      <c r="K12" s="3"/>
      <c r="M12" s="4"/>
    </row>
    <row r="13" spans="1:13" x14ac:dyDescent="0.4">
      <c r="A13" s="2" t="s">
        <v>160</v>
      </c>
      <c r="B13" s="2" t="s">
        <v>97</v>
      </c>
      <c r="C13" s="2">
        <v>1006</v>
      </c>
      <c r="D13" s="2" t="str">
        <f>VLOOKUP(C13,問題37得意先リスト!$A$3:$G$18,5,FALSE)</f>
        <v>株式会社　仙波商会</v>
      </c>
      <c r="E13" s="3" t="s">
        <v>132</v>
      </c>
      <c r="F13" s="2" t="str">
        <f>IF(E13="","",VLOOKUP(E13,問題37製品リスト!$A$4:$D$20,2,FALSE))</f>
        <v>PCケース</v>
      </c>
      <c r="G13" s="2" t="str">
        <f>IF(E13="","",VLOOKUP(E13,問題37製品リスト!$A$4:$D$20,3,FALSE) )</f>
        <v>ICM/DLX1000</v>
      </c>
      <c r="H13" s="2">
        <v>10</v>
      </c>
      <c r="J13" s="3"/>
      <c r="K13" s="3"/>
      <c r="M13" s="5"/>
    </row>
    <row r="14" spans="1:13" x14ac:dyDescent="0.4">
      <c r="A14" s="2" t="s">
        <v>161</v>
      </c>
      <c r="B14" s="2" t="s">
        <v>97</v>
      </c>
      <c r="C14" s="2">
        <v>1013</v>
      </c>
      <c r="D14" s="2" t="str">
        <f>VLOOKUP(C14,問題37得意先リスト!$A$3:$G$18,5,FALSE)</f>
        <v>サン不動産　株式会社</v>
      </c>
      <c r="E14" s="3" t="s">
        <v>128</v>
      </c>
      <c r="F14" s="2" t="str">
        <f>IF(E14="","",VLOOKUP(E14,問題37製品リスト!$A$4:$D$20,2,FALSE))</f>
        <v>VIDEO CARD</v>
      </c>
      <c r="G14" s="2" t="str">
        <f>IF(E14="","",VLOOKUP(E14,問題37製品リスト!$A$4:$D$20,3,FALSE) )</f>
        <v>E200-3000W</v>
      </c>
      <c r="H14" s="2">
        <v>5</v>
      </c>
      <c r="J14" s="3"/>
      <c r="K14" s="3"/>
      <c r="M14" s="4"/>
    </row>
    <row r="15" spans="1:13" x14ac:dyDescent="0.4">
      <c r="A15" s="2" t="s">
        <v>162</v>
      </c>
      <c r="B15" s="2" t="s">
        <v>97</v>
      </c>
      <c r="C15" s="2">
        <v>1015</v>
      </c>
      <c r="D15" s="2" t="str">
        <f>VLOOKUP(C15,問題37得意先リスト!$A$3:$G$18,5,FALSE)</f>
        <v>株式会社　JAFCO商事</v>
      </c>
      <c r="E15" s="3" t="s">
        <v>129</v>
      </c>
      <c r="F15" s="2" t="str">
        <f>IF(E15="","",VLOOKUP(E15,問題37製品リスト!$A$4:$D$20,2,FALSE))</f>
        <v>VIDEO CARD</v>
      </c>
      <c r="G15" s="2" t="str">
        <f>IF(E15="","",VLOOKUP(E15,問題37製品リスト!$A$4:$D$20,3,FALSE) )</f>
        <v>E300-4000X</v>
      </c>
      <c r="H15" s="2">
        <v>8</v>
      </c>
      <c r="J15" s="3"/>
      <c r="K15" s="3"/>
      <c r="M15" s="4"/>
    </row>
    <row r="16" spans="1:13" x14ac:dyDescent="0.4">
      <c r="A16" s="2" t="s">
        <v>163</v>
      </c>
      <c r="B16" s="2" t="s">
        <v>97</v>
      </c>
      <c r="C16" s="2">
        <v>1004</v>
      </c>
      <c r="D16" s="2" t="str">
        <f>VLOOKUP(C16,問題37得意先リスト!$A$3:$G$18,5,FALSE)</f>
        <v>マックス電業　株式会社</v>
      </c>
      <c r="E16" s="3" t="s">
        <v>130</v>
      </c>
      <c r="F16" s="2" t="str">
        <f>IF(E16="","",VLOOKUP(E16,問題37製品リスト!$A$4:$D$20,2,FALSE))</f>
        <v>DVD-R/W</v>
      </c>
      <c r="G16" s="2" t="str">
        <f>IF(E16="","",VLOOKUP(E16,問題37製品リスト!$A$4:$D$20,3,FALSE) )</f>
        <v>FD700-RX</v>
      </c>
      <c r="H16" s="2">
        <v>2</v>
      </c>
      <c r="J16" s="3"/>
      <c r="K16" s="3"/>
      <c r="M16" s="4"/>
    </row>
    <row r="17" spans="1:13" x14ac:dyDescent="0.4">
      <c r="A17" s="2" t="s">
        <v>164</v>
      </c>
      <c r="B17" s="2" t="s">
        <v>98</v>
      </c>
      <c r="C17" s="2">
        <v>1007</v>
      </c>
      <c r="D17" s="2" t="str">
        <f>VLOOKUP(C17,問題37得意先リスト!$A$3:$G$18,5,FALSE)</f>
        <v>東部精機　株式会社</v>
      </c>
      <c r="E17" s="3" t="s">
        <v>131</v>
      </c>
      <c r="F17" s="2" t="str">
        <f>IF(E17="","",VLOOKUP(E17,問題37製品リスト!$A$4:$D$20,2,FALSE))</f>
        <v>PCケース</v>
      </c>
      <c r="G17" s="2" t="str">
        <f>IF(E17="","",VLOOKUP(E17,問題37製品リスト!$A$4:$D$20,3,FALSE) )</f>
        <v>ICM/TV-R</v>
      </c>
      <c r="H17" s="2">
        <v>3</v>
      </c>
      <c r="J17" s="3"/>
      <c r="K17" s="3"/>
      <c r="M17" s="4"/>
    </row>
    <row r="18" spans="1:13" x14ac:dyDescent="0.4">
      <c r="A18" s="2" t="s">
        <v>165</v>
      </c>
      <c r="B18" s="2" t="s">
        <v>99</v>
      </c>
      <c r="C18" s="2">
        <v>1005</v>
      </c>
      <c r="D18" s="2" t="str">
        <f>VLOOKUP(C18,問題37得意先リスト!$A$3:$G$18,5,FALSE)</f>
        <v>富士システム　株式会社</v>
      </c>
      <c r="E18" s="3" t="s">
        <v>132</v>
      </c>
      <c r="F18" s="2" t="str">
        <f>IF(E18="","",VLOOKUP(E18,問題37製品リスト!$A$4:$D$20,2,FALSE))</f>
        <v>PCケース</v>
      </c>
      <c r="G18" s="2" t="str">
        <f>IF(E18="","",VLOOKUP(E18,問題37製品リスト!$A$4:$D$20,3,FALSE) )</f>
        <v>ICM/DLX1000</v>
      </c>
      <c r="H18" s="2">
        <v>1</v>
      </c>
      <c r="J18" s="3"/>
      <c r="K18" s="3"/>
      <c r="M18" s="4"/>
    </row>
    <row r="19" spans="1:13" x14ac:dyDescent="0.4">
      <c r="A19" s="2" t="s">
        <v>166</v>
      </c>
      <c r="B19" s="2" t="s">
        <v>99</v>
      </c>
      <c r="C19" s="2">
        <v>1003</v>
      </c>
      <c r="D19" s="2" t="str">
        <f>VLOOKUP(C19,問題37得意先リスト!$A$3:$G$18,5,FALSE)</f>
        <v>メンテサービス　株式会社</v>
      </c>
      <c r="E19" s="3" t="s">
        <v>133</v>
      </c>
      <c r="F19" s="2" t="str">
        <f>IF(E19="","",VLOOKUP(E19,問題37製品リスト!$A$4:$D$20,2,FALSE))</f>
        <v>PCケース</v>
      </c>
      <c r="G19" s="2" t="str">
        <f>IF(E19="","",VLOOKUP(E19,問題37製品リスト!$A$4:$D$20,3,FALSE) )</f>
        <v>PCMT/TV-R</v>
      </c>
      <c r="H19" s="2">
        <v>2</v>
      </c>
      <c r="J19" s="3"/>
      <c r="K19" s="3"/>
      <c r="M19" s="4"/>
    </row>
    <row r="20" spans="1:13" x14ac:dyDescent="0.4">
      <c r="A20" s="2" t="s">
        <v>167</v>
      </c>
      <c r="B20" s="2" t="s">
        <v>100</v>
      </c>
      <c r="C20" s="2">
        <v>1002</v>
      </c>
      <c r="D20" s="2" t="str">
        <f>VLOOKUP(C20,問題37得意先リスト!$A$3:$G$18,5,FALSE)</f>
        <v>武山機器　株式会社</v>
      </c>
      <c r="E20" s="3" t="s">
        <v>134</v>
      </c>
      <c r="F20" s="2" t="str">
        <f>IF(E20="","",VLOOKUP(E20,問題37製品リスト!$A$4:$D$20,2,FALSE))</f>
        <v>PCケース</v>
      </c>
      <c r="G20" s="2" t="str">
        <f>IF(E20="","",VLOOKUP(E20,問題37製品リスト!$A$4:$D$20,3,FALSE) )</f>
        <v>PCMT100-LH</v>
      </c>
      <c r="H20" s="2">
        <v>5</v>
      </c>
    </row>
    <row r="21" spans="1:13" x14ac:dyDescent="0.4">
      <c r="A21" s="2" t="s">
        <v>168</v>
      </c>
      <c r="B21" s="2" t="s">
        <v>100</v>
      </c>
      <c r="C21" s="2">
        <v>1009</v>
      </c>
      <c r="D21" s="2" t="str">
        <f>VLOOKUP(C21,問題37得意先リスト!$A$3:$G$18,5,FALSE)</f>
        <v>株式会社　根本緑地</v>
      </c>
      <c r="E21" s="3" t="s">
        <v>127</v>
      </c>
      <c r="F21" s="2" t="str">
        <f>IF(E21="","",VLOOKUP(E21,問題37製品リスト!$A$4:$D$20,2,FALSE))</f>
        <v>VIDEO CARD</v>
      </c>
      <c r="G21" s="2" t="str">
        <f>IF(E21="","",VLOOKUP(E21,問題37製品リスト!$A$4:$D$20,3,FALSE) )</f>
        <v>E100-2000X</v>
      </c>
      <c r="H21" s="2">
        <v>2</v>
      </c>
    </row>
    <row r="22" spans="1:13" x14ac:dyDescent="0.4">
      <c r="A22" s="2" t="s">
        <v>169</v>
      </c>
      <c r="B22" s="2" t="s">
        <v>100</v>
      </c>
      <c r="C22" s="2">
        <v>1001</v>
      </c>
      <c r="D22" s="2" t="str">
        <f>VLOOKUP(C22,問題37得意先リスト!$A$3:$G$18,5,FALSE)</f>
        <v>ＳＷＵ商事 株式会社</v>
      </c>
      <c r="E22" s="3" t="s">
        <v>113</v>
      </c>
      <c r="F22" s="2" t="str">
        <f>IF(E22="","",VLOOKUP(E22,問題37製品リスト!$A$4:$D$20,2,FALSE))</f>
        <v>COMPUTER Aero Stream</v>
      </c>
      <c r="G22" s="2" t="str">
        <f>IF(E22="","",VLOOKUP(E22,問題37製品リスト!$A$4:$D$20,3,FALSE) )</f>
        <v>B30J-7710E</v>
      </c>
      <c r="H22" s="2">
        <v>1</v>
      </c>
    </row>
    <row r="23" spans="1:13" x14ac:dyDescent="0.4">
      <c r="A23" s="2" t="s">
        <v>170</v>
      </c>
      <c r="B23" s="2" t="s">
        <v>100</v>
      </c>
      <c r="C23" s="2">
        <v>1013</v>
      </c>
      <c r="D23" s="2" t="str">
        <f>VLOOKUP(C23,問題37得意先リスト!$A$3:$G$18,5,FALSE)</f>
        <v>サン不動産　株式会社</v>
      </c>
      <c r="E23" s="3" t="s">
        <v>114</v>
      </c>
      <c r="F23" s="2" t="str">
        <f>IF(E23="","",VLOOKUP(E23,問題37製品リスト!$A$4:$D$20,2,FALSE))</f>
        <v>COMPUTER Aero Stream</v>
      </c>
      <c r="G23" s="2" t="str">
        <f>IF(E23="","",VLOOKUP(E23,問題37製品リスト!$A$4:$D$20,3,FALSE) )</f>
        <v>B30A-9010x</v>
      </c>
      <c r="H23" s="2">
        <v>1</v>
      </c>
    </row>
    <row r="24" spans="1:13" x14ac:dyDescent="0.4">
      <c r="A24" s="2" t="s">
        <v>171</v>
      </c>
      <c r="B24" s="2" t="s">
        <v>100</v>
      </c>
      <c r="C24" s="2">
        <v>1009</v>
      </c>
      <c r="D24" s="2" t="str">
        <f>VLOOKUP(C24,問題37得意先リスト!$A$3:$G$18,5,FALSE)</f>
        <v>株式会社　根本緑地</v>
      </c>
      <c r="E24" s="3" t="s">
        <v>129</v>
      </c>
      <c r="F24" s="2" t="str">
        <f>IF(E24="","",VLOOKUP(E24,問題37製品リスト!$A$4:$D$20,2,FALSE))</f>
        <v>VIDEO CARD</v>
      </c>
      <c r="G24" s="2" t="str">
        <f>IF(E24="","",VLOOKUP(E24,問題37製品リスト!$A$4:$D$20,3,FALSE) )</f>
        <v>E300-4000X</v>
      </c>
      <c r="H24" s="2">
        <v>3</v>
      </c>
    </row>
    <row r="25" spans="1:13" x14ac:dyDescent="0.4">
      <c r="A25" s="2" t="s">
        <v>172</v>
      </c>
      <c r="B25" s="2" t="s">
        <v>101</v>
      </c>
      <c r="C25" s="2">
        <v>1011</v>
      </c>
      <c r="D25" s="2" t="str">
        <f>VLOOKUP(C25,問題37得意先リスト!$A$3:$G$18,5,FALSE)</f>
        <v>亀山商事　株式会社</v>
      </c>
      <c r="E25" s="3" t="s">
        <v>132</v>
      </c>
      <c r="F25" s="2" t="str">
        <f>IF(E25="","",VLOOKUP(E25,問題37製品リスト!$A$4:$D$20,2,FALSE))</f>
        <v>PCケース</v>
      </c>
      <c r="G25" s="2" t="str">
        <f>IF(E25="","",VLOOKUP(E25,問題37製品リスト!$A$4:$D$20,3,FALSE) )</f>
        <v>ICM/DLX1000</v>
      </c>
      <c r="H25" s="2">
        <v>2</v>
      </c>
    </row>
    <row r="26" spans="1:13" x14ac:dyDescent="0.4">
      <c r="A26" s="2" t="s">
        <v>173</v>
      </c>
      <c r="B26" s="2" t="s">
        <v>102</v>
      </c>
      <c r="C26" s="2">
        <v>1001</v>
      </c>
      <c r="D26" s="2" t="str">
        <f>VLOOKUP(C26,問題37得意先リスト!$A$3:$G$18,5,FALSE)</f>
        <v>ＳＷＵ商事 株式会社</v>
      </c>
      <c r="E26" s="3" t="s">
        <v>128</v>
      </c>
      <c r="F26" s="2" t="str">
        <f>IF(E26="","",VLOOKUP(E26,問題37製品リスト!$A$4:$D$20,2,FALSE))</f>
        <v>VIDEO CARD</v>
      </c>
      <c r="G26" s="2" t="str">
        <f>IF(E26="","",VLOOKUP(E26,問題37製品リスト!$A$4:$D$20,3,FALSE) )</f>
        <v>E200-3000W</v>
      </c>
      <c r="H26" s="2">
        <v>2</v>
      </c>
    </row>
    <row r="27" spans="1:13" x14ac:dyDescent="0.4">
      <c r="A27" s="2" t="s">
        <v>174</v>
      </c>
      <c r="B27" s="2" t="s">
        <v>102</v>
      </c>
      <c r="C27" s="2">
        <v>1002</v>
      </c>
      <c r="D27" s="2" t="str">
        <f>VLOOKUP(C27,問題37得意先リスト!$A$3:$G$18,5,FALSE)</f>
        <v>武山機器　株式会社</v>
      </c>
      <c r="E27" s="3" t="s">
        <v>112</v>
      </c>
      <c r="F27" s="2" t="str">
        <f>IF(E27="","",VLOOKUP(E27,問題37製品リスト!$A$4:$D$20,2,FALSE))</f>
        <v>COMPUTER Aero Stream</v>
      </c>
      <c r="G27" s="2" t="str">
        <f>IF(E27="","",VLOOKUP(E27,問題37製品リスト!$A$4:$D$20,3,FALSE) )</f>
        <v>B30A-7700X-H55</v>
      </c>
      <c r="H27" s="2">
        <v>1</v>
      </c>
    </row>
    <row r="28" spans="1:13" ht="19.5" thickBot="1" x14ac:dyDescent="0.45">
      <c r="A28" s="7" t="s">
        <v>175</v>
      </c>
      <c r="B28" s="7" t="s">
        <v>102</v>
      </c>
      <c r="C28" s="7">
        <v>1014</v>
      </c>
      <c r="D28" s="7" t="str">
        <f>VLOOKUP(C28,問題37得意先リスト!$A$3:$G$18,5,FALSE)</f>
        <v>須藤産業　株式会社</v>
      </c>
      <c r="E28" s="6" t="s">
        <v>113</v>
      </c>
      <c r="F28" s="7" t="str">
        <f>IF(E28="","",VLOOKUP(E28,問題37製品リスト!$A$4:$D$20,2,FALSE))</f>
        <v>COMPUTER Aero Stream</v>
      </c>
      <c r="G28" s="7" t="str">
        <f>IF(E28="","",VLOOKUP(E28,問題37製品リスト!$A$4:$D$20,3,FALSE) )</f>
        <v>B30J-7710E</v>
      </c>
      <c r="H28" s="7">
        <v>1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60" verticalDpi="36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8"/>
  <sheetViews>
    <sheetView workbookViewId="0"/>
  </sheetViews>
  <sheetFormatPr defaultColWidth="8.875" defaultRowHeight="18.75" x14ac:dyDescent="0.4"/>
  <cols>
    <col min="1" max="1" width="13.25" style="2" bestFit="1" customWidth="1"/>
    <col min="2" max="2" width="9.875" style="2" bestFit="1" customWidth="1"/>
    <col min="3" max="3" width="47.75" style="2" bestFit="1" customWidth="1"/>
    <col min="4" max="4" width="11.25" style="2" bestFit="1" customWidth="1"/>
    <col min="5" max="5" width="25.5" style="2" bestFit="1" customWidth="1"/>
    <col min="6" max="6" width="7.375" style="2" bestFit="1" customWidth="1"/>
    <col min="7" max="7" width="13.625" style="2" bestFit="1" customWidth="1"/>
    <col min="8" max="16384" width="8.875" style="2"/>
  </cols>
  <sheetData>
    <row r="1" spans="1:7" x14ac:dyDescent="0.4">
      <c r="A1" s="1" t="s">
        <v>28</v>
      </c>
      <c r="C1" s="9"/>
    </row>
    <row r="2" spans="1:7" ht="9" customHeight="1" thickBot="1" x14ac:dyDescent="0.45">
      <c r="B2" s="9"/>
      <c r="C2" s="9"/>
    </row>
    <row r="3" spans="1:7" x14ac:dyDescent="0.4">
      <c r="A3" s="10" t="s">
        <v>61</v>
      </c>
      <c r="B3" s="10" t="s">
        <v>58</v>
      </c>
      <c r="C3" s="10" t="s">
        <v>1</v>
      </c>
      <c r="D3" s="10" t="s">
        <v>149</v>
      </c>
      <c r="E3" s="10" t="s">
        <v>0</v>
      </c>
      <c r="F3" s="10" t="s">
        <v>150</v>
      </c>
      <c r="G3" s="10" t="s">
        <v>4</v>
      </c>
    </row>
    <row r="4" spans="1:7" x14ac:dyDescent="0.4">
      <c r="A4" s="2">
        <v>1001</v>
      </c>
      <c r="B4" s="2" t="s">
        <v>5</v>
      </c>
      <c r="C4" s="2" t="s">
        <v>65</v>
      </c>
      <c r="D4" s="2">
        <v>100</v>
      </c>
      <c r="E4" s="11" t="s">
        <v>35</v>
      </c>
      <c r="F4" s="2" t="s">
        <v>41</v>
      </c>
      <c r="G4" s="2" t="s">
        <v>80</v>
      </c>
    </row>
    <row r="5" spans="1:7" x14ac:dyDescent="0.4">
      <c r="A5" s="2">
        <v>1002</v>
      </c>
      <c r="B5" s="2" t="s">
        <v>6</v>
      </c>
      <c r="C5" s="2" t="s">
        <v>66</v>
      </c>
      <c r="D5" s="2">
        <v>100</v>
      </c>
      <c r="E5" s="11" t="s">
        <v>36</v>
      </c>
      <c r="F5" s="2" t="s">
        <v>42</v>
      </c>
      <c r="G5" s="2" t="s">
        <v>81</v>
      </c>
    </row>
    <row r="6" spans="1:7" x14ac:dyDescent="0.4">
      <c r="A6" s="2">
        <v>1003</v>
      </c>
      <c r="B6" s="2" t="s">
        <v>7</v>
      </c>
      <c r="C6" s="2" t="s">
        <v>67</v>
      </c>
      <c r="D6" s="2">
        <v>100</v>
      </c>
      <c r="E6" s="11" t="s">
        <v>37</v>
      </c>
      <c r="F6" s="2" t="s">
        <v>43</v>
      </c>
      <c r="G6" s="2" t="s">
        <v>82</v>
      </c>
    </row>
    <row r="7" spans="1:7" x14ac:dyDescent="0.4">
      <c r="A7" s="2">
        <v>1004</v>
      </c>
      <c r="B7" s="2" t="s">
        <v>8</v>
      </c>
      <c r="C7" s="2" t="s">
        <v>68</v>
      </c>
      <c r="D7" s="2">
        <v>200</v>
      </c>
      <c r="E7" s="11" t="s">
        <v>38</v>
      </c>
      <c r="F7" s="2" t="s">
        <v>44</v>
      </c>
      <c r="G7" s="2" t="s">
        <v>83</v>
      </c>
    </row>
    <row r="8" spans="1:7" x14ac:dyDescent="0.4">
      <c r="A8" s="2">
        <v>1005</v>
      </c>
      <c r="B8" s="2" t="s">
        <v>9</v>
      </c>
      <c r="C8" s="2" t="s">
        <v>69</v>
      </c>
      <c r="D8" s="2">
        <v>200</v>
      </c>
      <c r="E8" s="11" t="s">
        <v>39</v>
      </c>
      <c r="F8" s="2" t="s">
        <v>45</v>
      </c>
      <c r="G8" s="2" t="s">
        <v>84</v>
      </c>
    </row>
    <row r="9" spans="1:7" x14ac:dyDescent="0.4">
      <c r="A9" s="2">
        <v>1006</v>
      </c>
      <c r="B9" s="2" t="s">
        <v>10</v>
      </c>
      <c r="C9" s="2" t="s">
        <v>70</v>
      </c>
      <c r="D9" s="2">
        <v>200</v>
      </c>
      <c r="E9" s="11" t="s">
        <v>60</v>
      </c>
      <c r="F9" s="2" t="s">
        <v>46</v>
      </c>
      <c r="G9" s="2" t="s">
        <v>85</v>
      </c>
    </row>
    <row r="10" spans="1:7" x14ac:dyDescent="0.4">
      <c r="A10" s="2">
        <v>1007</v>
      </c>
      <c r="B10" s="2" t="s">
        <v>11</v>
      </c>
      <c r="C10" s="2" t="s">
        <v>71</v>
      </c>
      <c r="D10" s="2">
        <v>200</v>
      </c>
      <c r="E10" s="2" t="s">
        <v>59</v>
      </c>
      <c r="F10" s="2" t="s">
        <v>47</v>
      </c>
      <c r="G10" s="2" t="s">
        <v>86</v>
      </c>
    </row>
    <row r="11" spans="1:7" x14ac:dyDescent="0.4">
      <c r="A11" s="2">
        <v>1008</v>
      </c>
      <c r="B11" s="2" t="s">
        <v>12</v>
      </c>
      <c r="C11" s="2" t="s">
        <v>72</v>
      </c>
      <c r="D11" s="2">
        <v>300</v>
      </c>
      <c r="E11" s="2" t="s">
        <v>40</v>
      </c>
      <c r="F11" s="2" t="s">
        <v>48</v>
      </c>
      <c r="G11" s="2" t="s">
        <v>87</v>
      </c>
    </row>
    <row r="12" spans="1:7" x14ac:dyDescent="0.4">
      <c r="A12" s="2">
        <v>1009</v>
      </c>
      <c r="B12" s="2" t="s">
        <v>13</v>
      </c>
      <c r="C12" s="2" t="s">
        <v>73</v>
      </c>
      <c r="D12" s="2">
        <v>300</v>
      </c>
      <c r="E12" s="2" t="s">
        <v>34</v>
      </c>
      <c r="F12" s="2" t="s">
        <v>49</v>
      </c>
      <c r="G12" s="2" t="s">
        <v>88</v>
      </c>
    </row>
    <row r="13" spans="1:7" x14ac:dyDescent="0.4">
      <c r="A13" s="2">
        <v>1010</v>
      </c>
      <c r="B13" s="2" t="s">
        <v>14</v>
      </c>
      <c r="C13" s="2" t="s">
        <v>74</v>
      </c>
      <c r="D13" s="2">
        <v>300</v>
      </c>
      <c r="E13" s="2" t="s">
        <v>33</v>
      </c>
      <c r="F13" s="2" t="s">
        <v>50</v>
      </c>
      <c r="G13" s="2" t="s">
        <v>89</v>
      </c>
    </row>
    <row r="14" spans="1:7" x14ac:dyDescent="0.4">
      <c r="A14" s="2">
        <v>1011</v>
      </c>
      <c r="B14" s="2" t="s">
        <v>15</v>
      </c>
      <c r="C14" s="2" t="s">
        <v>75</v>
      </c>
      <c r="D14" s="2">
        <v>400</v>
      </c>
      <c r="E14" s="2" t="s">
        <v>55</v>
      </c>
      <c r="F14" s="2" t="s">
        <v>51</v>
      </c>
      <c r="G14" s="2" t="s">
        <v>90</v>
      </c>
    </row>
    <row r="15" spans="1:7" x14ac:dyDescent="0.4">
      <c r="A15" s="2">
        <v>1012</v>
      </c>
      <c r="B15" s="2" t="s">
        <v>7</v>
      </c>
      <c r="C15" s="2" t="s">
        <v>76</v>
      </c>
      <c r="D15" s="2">
        <v>400</v>
      </c>
      <c r="E15" s="2" t="s">
        <v>32</v>
      </c>
      <c r="F15" s="2" t="s">
        <v>3</v>
      </c>
      <c r="G15" s="2" t="s">
        <v>91</v>
      </c>
    </row>
    <row r="16" spans="1:7" x14ac:dyDescent="0.4">
      <c r="A16" s="2">
        <v>1013</v>
      </c>
      <c r="B16" s="2" t="s">
        <v>16</v>
      </c>
      <c r="C16" s="2" t="s">
        <v>77</v>
      </c>
      <c r="D16" s="2">
        <v>400</v>
      </c>
      <c r="E16" s="2" t="s">
        <v>31</v>
      </c>
      <c r="F16" s="2" t="s">
        <v>52</v>
      </c>
      <c r="G16" s="2" t="s">
        <v>92</v>
      </c>
    </row>
    <row r="17" spans="1:7" x14ac:dyDescent="0.4">
      <c r="A17" s="2">
        <v>1014</v>
      </c>
      <c r="B17" s="2" t="s">
        <v>17</v>
      </c>
      <c r="C17" s="2" t="s">
        <v>78</v>
      </c>
      <c r="D17" s="2">
        <v>500</v>
      </c>
      <c r="E17" s="2" t="s">
        <v>30</v>
      </c>
      <c r="F17" s="2" t="s">
        <v>53</v>
      </c>
      <c r="G17" s="2" t="s">
        <v>93</v>
      </c>
    </row>
    <row r="18" spans="1:7" ht="19.5" thickBot="1" x14ac:dyDescent="0.45">
      <c r="A18" s="7">
        <v>1015</v>
      </c>
      <c r="B18" s="7" t="s">
        <v>18</v>
      </c>
      <c r="C18" s="7" t="s">
        <v>79</v>
      </c>
      <c r="D18" s="7">
        <v>500</v>
      </c>
      <c r="E18" s="7" t="s">
        <v>29</v>
      </c>
      <c r="F18" s="7" t="s">
        <v>54</v>
      </c>
      <c r="G18" s="7" t="s">
        <v>94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0"/>
  <sheetViews>
    <sheetView workbookViewId="0"/>
  </sheetViews>
  <sheetFormatPr defaultColWidth="8.875" defaultRowHeight="18.75" x14ac:dyDescent="0.4"/>
  <cols>
    <col min="1" max="1" width="11.25" style="2" bestFit="1" customWidth="1"/>
    <col min="2" max="2" width="24.25" style="2" bestFit="1" customWidth="1"/>
    <col min="3" max="3" width="17.125" style="2" bestFit="1" customWidth="1"/>
    <col min="4" max="4" width="9.125" style="2" bestFit="1" customWidth="1"/>
    <col min="5" max="16384" width="8.875" style="2"/>
  </cols>
  <sheetData>
    <row r="1" spans="1:4" x14ac:dyDescent="0.4">
      <c r="A1" s="1" t="s">
        <v>56</v>
      </c>
    </row>
    <row r="2" spans="1:4" ht="9.75" customHeight="1" thickBot="1" x14ac:dyDescent="0.45"/>
    <row r="3" spans="1:4" x14ac:dyDescent="0.4">
      <c r="A3" s="14" t="s">
        <v>62</v>
      </c>
      <c r="B3" s="14" t="s">
        <v>26</v>
      </c>
      <c r="C3" s="14" t="s">
        <v>22</v>
      </c>
      <c r="D3" s="14" t="s">
        <v>21</v>
      </c>
    </row>
    <row r="4" spans="1:4" x14ac:dyDescent="0.4">
      <c r="A4" s="3" t="s">
        <v>109</v>
      </c>
      <c r="B4" s="3" t="s">
        <v>108</v>
      </c>
      <c r="C4" s="2" t="s">
        <v>135</v>
      </c>
      <c r="D4" s="4">
        <v>79800</v>
      </c>
    </row>
    <row r="5" spans="1:4" x14ac:dyDescent="0.4">
      <c r="A5" s="3" t="s">
        <v>110</v>
      </c>
      <c r="B5" s="3" t="s">
        <v>108</v>
      </c>
      <c r="C5" s="2" t="s">
        <v>136</v>
      </c>
      <c r="D5" s="4">
        <v>89900</v>
      </c>
    </row>
    <row r="6" spans="1:4" x14ac:dyDescent="0.4">
      <c r="A6" s="3" t="s">
        <v>111</v>
      </c>
      <c r="B6" s="3" t="s">
        <v>108</v>
      </c>
      <c r="C6" s="2" t="s">
        <v>137</v>
      </c>
      <c r="D6" s="4">
        <v>94800</v>
      </c>
    </row>
    <row r="7" spans="1:4" x14ac:dyDescent="0.4">
      <c r="A7" s="3" t="s">
        <v>112</v>
      </c>
      <c r="B7" s="3" t="s">
        <v>108</v>
      </c>
      <c r="C7" s="2" t="s">
        <v>138</v>
      </c>
      <c r="D7" s="4">
        <v>99800</v>
      </c>
    </row>
    <row r="8" spans="1:4" x14ac:dyDescent="0.4">
      <c r="A8" s="3" t="s">
        <v>113</v>
      </c>
      <c r="B8" s="3" t="s">
        <v>108</v>
      </c>
      <c r="C8" s="2" t="s">
        <v>117</v>
      </c>
      <c r="D8" s="4">
        <v>119000</v>
      </c>
    </row>
    <row r="9" spans="1:4" x14ac:dyDescent="0.4">
      <c r="A9" s="3" t="s">
        <v>114</v>
      </c>
      <c r="B9" s="3" t="s">
        <v>108</v>
      </c>
      <c r="C9" s="2" t="s">
        <v>118</v>
      </c>
      <c r="D9" s="4">
        <v>139000</v>
      </c>
    </row>
    <row r="10" spans="1:4" x14ac:dyDescent="0.4">
      <c r="A10" s="3" t="s">
        <v>115</v>
      </c>
      <c r="B10" s="3" t="s">
        <v>108</v>
      </c>
      <c r="C10" s="2" t="s">
        <v>119</v>
      </c>
      <c r="D10" s="4">
        <v>159000</v>
      </c>
    </row>
    <row r="11" spans="1:4" x14ac:dyDescent="0.4">
      <c r="A11" s="3" t="s">
        <v>116</v>
      </c>
      <c r="B11" s="3" t="s">
        <v>108</v>
      </c>
      <c r="C11" s="2" t="s">
        <v>120</v>
      </c>
      <c r="D11" s="4">
        <v>199800</v>
      </c>
    </row>
    <row r="12" spans="1:4" x14ac:dyDescent="0.4">
      <c r="A12" s="3" t="s">
        <v>126</v>
      </c>
      <c r="B12" s="3" t="s">
        <v>121</v>
      </c>
      <c r="C12" s="2" t="s">
        <v>122</v>
      </c>
      <c r="D12" s="4">
        <v>7850</v>
      </c>
    </row>
    <row r="13" spans="1:4" x14ac:dyDescent="0.4">
      <c r="A13" s="3" t="s">
        <v>127</v>
      </c>
      <c r="B13" s="3" t="s">
        <v>121</v>
      </c>
      <c r="C13" s="2" t="s">
        <v>123</v>
      </c>
      <c r="D13" s="4">
        <v>6860</v>
      </c>
    </row>
    <row r="14" spans="1:4" x14ac:dyDescent="0.4">
      <c r="A14" s="3" t="s">
        <v>128</v>
      </c>
      <c r="B14" s="3" t="s">
        <v>121</v>
      </c>
      <c r="C14" s="2" t="s">
        <v>124</v>
      </c>
      <c r="D14" s="5">
        <v>5380</v>
      </c>
    </row>
    <row r="15" spans="1:4" x14ac:dyDescent="0.4">
      <c r="A15" s="3" t="s">
        <v>129</v>
      </c>
      <c r="B15" s="3" t="s">
        <v>121</v>
      </c>
      <c r="C15" s="2" t="s">
        <v>125</v>
      </c>
      <c r="D15" s="4">
        <v>4500</v>
      </c>
    </row>
    <row r="16" spans="1:4" x14ac:dyDescent="0.4">
      <c r="A16" s="3" t="s">
        <v>130</v>
      </c>
      <c r="B16" s="3" t="s">
        <v>23</v>
      </c>
      <c r="C16" s="2" t="s">
        <v>107</v>
      </c>
      <c r="D16" s="4">
        <v>29500</v>
      </c>
    </row>
    <row r="17" spans="1:4" x14ac:dyDescent="0.4">
      <c r="A17" s="3" t="s">
        <v>131</v>
      </c>
      <c r="B17" s="3" t="s">
        <v>106</v>
      </c>
      <c r="C17" s="2" t="s">
        <v>104</v>
      </c>
      <c r="D17" s="4">
        <v>9980</v>
      </c>
    </row>
    <row r="18" spans="1:4" x14ac:dyDescent="0.4">
      <c r="A18" s="3" t="s">
        <v>132</v>
      </c>
      <c r="B18" s="3" t="s">
        <v>106</v>
      </c>
      <c r="C18" s="2" t="s">
        <v>105</v>
      </c>
      <c r="D18" s="4">
        <v>8240</v>
      </c>
    </row>
    <row r="19" spans="1:4" x14ac:dyDescent="0.4">
      <c r="A19" s="3" t="s">
        <v>133</v>
      </c>
      <c r="B19" s="3" t="s">
        <v>106</v>
      </c>
      <c r="C19" s="2" t="s">
        <v>25</v>
      </c>
      <c r="D19" s="4">
        <v>7241</v>
      </c>
    </row>
    <row r="20" spans="1:4" ht="19.5" thickBot="1" x14ac:dyDescent="0.45">
      <c r="A20" s="6" t="s">
        <v>134</v>
      </c>
      <c r="B20" s="6" t="s">
        <v>106</v>
      </c>
      <c r="C20" s="7" t="s">
        <v>24</v>
      </c>
      <c r="D20" s="8">
        <v>5900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60" verticalDpi="36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問題37出荷伝票</vt:lpstr>
      <vt:lpstr>問題37契約リスト</vt:lpstr>
      <vt:lpstr>問題37得意先リスト</vt:lpstr>
      <vt:lpstr>問題37製品リスト</vt:lpstr>
      <vt:lpstr>問題37出荷伝票!Print_Area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2023-02-25T13:51:13Z</cp:lastPrinted>
  <dcterms:created xsi:type="dcterms:W3CDTF">2001-05-25T02:02:36Z</dcterms:created>
  <dcterms:modified xsi:type="dcterms:W3CDTF">2023-02-25T14:54:38Z</dcterms:modified>
</cp:coreProperties>
</file>